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5" yWindow="5040" windowWidth="23130" windowHeight="7110" tabRatio="812" activeTab="1"/>
  </bookViews>
  <sheets>
    <sheet name="封面" sheetId="1" r:id="rId1"/>
    <sheet name="表一" sheetId="2" r:id="rId2"/>
    <sheet name="表二" sheetId="11" r:id="rId3"/>
    <sheet name="表三" sheetId="12" r:id="rId4"/>
    <sheet name="表四" sheetId="13" r:id="rId5"/>
    <sheet name="表五" sheetId="14" r:id="rId6"/>
    <sheet name="表六" sheetId="7" r:id="rId7"/>
    <sheet name="表七" sheetId="8" r:id="rId8"/>
    <sheet name="表八" sheetId="17" r:id="rId9"/>
    <sheet name="表九" sheetId="18" r:id="rId10"/>
    <sheet name="表十" sheetId="15" r:id="rId11"/>
    <sheet name="表十一" sheetId="16" r:id="rId12"/>
  </sheets>
  <externalReferences>
    <externalReference r:id="rId13"/>
  </externalReferences>
  <definedNames>
    <definedName name="_xlnm._FilterDatabase" localSheetId="2" hidden="1">表二!$A$3:$F$40</definedName>
    <definedName name="_xlnm._FilterDatabase" localSheetId="9" hidden="1">表九!#REF!</definedName>
    <definedName name="_xlnm._FilterDatabase" localSheetId="6" hidden="1">表六!$A$3:$N$24</definedName>
    <definedName name="_xlnm._FilterDatabase" localSheetId="3" hidden="1">表三!$A$4:$F$43</definedName>
    <definedName name="_xlnm._FilterDatabase" localSheetId="5" hidden="1">表五!$A$4:$WVM$1392</definedName>
    <definedName name="_xlnm._FilterDatabase" localSheetId="1" hidden="1">表一!$A$3:$N$45</definedName>
  </definedNames>
  <calcPr calcId="124519"/>
</workbook>
</file>

<file path=xl/calcChain.xml><?xml version="1.0" encoding="utf-8"?>
<calcChain xmlns="http://schemas.openxmlformats.org/spreadsheetml/2006/main">
  <c r="J16" i="17"/>
  <c r="E15"/>
  <c r="K12"/>
  <c r="J12"/>
  <c r="D12"/>
  <c r="D16" s="1"/>
  <c r="K9"/>
  <c r="C9"/>
  <c r="E9" s="1"/>
  <c r="L5" i="2"/>
  <c r="M5"/>
  <c r="N5"/>
  <c r="L6"/>
  <c r="M6"/>
  <c r="N6"/>
  <c r="L7"/>
  <c r="M7"/>
  <c r="N7"/>
  <c r="L8"/>
  <c r="M8"/>
  <c r="N8"/>
  <c r="L9"/>
  <c r="M9"/>
  <c r="N9"/>
  <c r="L10"/>
  <c r="M10"/>
  <c r="N10"/>
  <c r="L11"/>
  <c r="M11"/>
  <c r="N11"/>
  <c r="L12"/>
  <c r="M12"/>
  <c r="N12"/>
  <c r="L13"/>
  <c r="M13"/>
  <c r="N13"/>
  <c r="L14"/>
  <c r="M14"/>
  <c r="N14"/>
  <c r="L15"/>
  <c r="M15"/>
  <c r="N15"/>
  <c r="L16"/>
  <c r="M16"/>
  <c r="N16"/>
  <c r="L17"/>
  <c r="M17"/>
  <c r="N17"/>
  <c r="L18"/>
  <c r="M18"/>
  <c r="N18"/>
  <c r="L19"/>
  <c r="M19"/>
  <c r="N19"/>
  <c r="L20"/>
  <c r="M20"/>
  <c r="N20"/>
  <c r="L21"/>
  <c r="M21"/>
  <c r="N21"/>
  <c r="L22"/>
  <c r="M22"/>
  <c r="N22"/>
  <c r="L23"/>
  <c r="M23"/>
  <c r="N23"/>
  <c r="L24"/>
  <c r="M24"/>
  <c r="N24"/>
  <c r="L25"/>
  <c r="M25"/>
  <c r="N25"/>
  <c r="L31"/>
  <c r="M31"/>
  <c r="N31"/>
  <c r="L32"/>
  <c r="M32"/>
  <c r="N32"/>
  <c r="L33"/>
  <c r="M33"/>
  <c r="N33"/>
  <c r="L38"/>
  <c r="M38"/>
  <c r="N38"/>
  <c r="L40"/>
  <c r="M40"/>
  <c r="N40"/>
  <c r="L67"/>
  <c r="M67"/>
  <c r="N67"/>
  <c r="L68"/>
  <c r="M68"/>
  <c r="N68"/>
  <c r="L75"/>
  <c r="M75"/>
  <c r="N75"/>
  <c r="N4"/>
  <c r="M4"/>
  <c r="L4"/>
  <c r="E27"/>
  <c r="F27"/>
  <c r="E28"/>
  <c r="F28"/>
  <c r="E29"/>
  <c r="F29"/>
  <c r="E30"/>
  <c r="F30"/>
  <c r="E31"/>
  <c r="F31"/>
  <c r="E32"/>
  <c r="F32"/>
  <c r="E33"/>
  <c r="F33"/>
  <c r="E34"/>
  <c r="F34"/>
  <c r="E35"/>
  <c r="F35"/>
  <c r="E36"/>
  <c r="F36"/>
  <c r="E37"/>
  <c r="F37"/>
  <c r="E38"/>
  <c r="F38"/>
  <c r="E39"/>
  <c r="F39"/>
  <c r="E40"/>
  <c r="F40"/>
  <c r="E41"/>
  <c r="F41"/>
  <c r="E42"/>
  <c r="F42"/>
  <c r="E43"/>
  <c r="F43"/>
  <c r="E44"/>
  <c r="F44"/>
  <c r="E45"/>
  <c r="F45"/>
  <c r="E46"/>
  <c r="F46"/>
  <c r="E47"/>
  <c r="E48"/>
  <c r="E49"/>
  <c r="E50"/>
  <c r="F50"/>
  <c r="E51"/>
  <c r="F51"/>
  <c r="E52"/>
  <c r="F52"/>
  <c r="E53"/>
  <c r="F53"/>
  <c r="E54"/>
  <c r="F54"/>
  <c r="E55"/>
  <c r="F55"/>
  <c r="E56"/>
  <c r="F56"/>
  <c r="E57"/>
  <c r="F57"/>
  <c r="E58"/>
  <c r="F58"/>
  <c r="E59"/>
  <c r="F59"/>
  <c r="E60"/>
  <c r="F60"/>
  <c r="E67"/>
  <c r="F67"/>
  <c r="E68"/>
  <c r="E69"/>
  <c r="F69"/>
  <c r="E70"/>
  <c r="F70"/>
  <c r="E71"/>
  <c r="F71"/>
  <c r="E75"/>
  <c r="F75"/>
  <c r="E5"/>
  <c r="F5"/>
  <c r="E6"/>
  <c r="F6"/>
  <c r="E7"/>
  <c r="F7"/>
  <c r="E8"/>
  <c r="F8"/>
  <c r="E9"/>
  <c r="F9"/>
  <c r="E10"/>
  <c r="F10"/>
  <c r="E11"/>
  <c r="F11"/>
  <c r="E12"/>
  <c r="F12"/>
  <c r="E13"/>
  <c r="F13"/>
  <c r="E14"/>
  <c r="F14"/>
  <c r="E15"/>
  <c r="F15"/>
  <c r="E16"/>
  <c r="F16"/>
  <c r="E17"/>
  <c r="F17"/>
  <c r="E18"/>
  <c r="F18"/>
  <c r="E19"/>
  <c r="F19"/>
  <c r="E20"/>
  <c r="F20"/>
  <c r="E21"/>
  <c r="F21"/>
  <c r="E22"/>
  <c r="F22"/>
  <c r="E23"/>
  <c r="F23"/>
  <c r="E24"/>
  <c r="F24"/>
  <c r="E25"/>
  <c r="F25"/>
  <c r="E26"/>
  <c r="F26"/>
  <c r="E4"/>
  <c r="F4"/>
  <c r="M5" i="7"/>
  <c r="N5"/>
  <c r="M6"/>
  <c r="N6"/>
  <c r="M7"/>
  <c r="N7"/>
  <c r="M9"/>
  <c r="N9"/>
  <c r="M10"/>
  <c r="N10"/>
  <c r="M11"/>
  <c r="N11"/>
  <c r="M13"/>
  <c r="N13"/>
  <c r="M17"/>
  <c r="N17"/>
  <c r="M18"/>
  <c r="N18"/>
  <c r="M21"/>
  <c r="N21"/>
  <c r="M22"/>
  <c r="N22"/>
  <c r="M24"/>
  <c r="N24"/>
  <c r="N4"/>
  <c r="M4"/>
  <c r="G5"/>
  <c r="F5"/>
  <c r="F6"/>
  <c r="G6"/>
  <c r="F7"/>
  <c r="G7"/>
  <c r="F8"/>
  <c r="G8"/>
  <c r="F10"/>
  <c r="G10"/>
  <c r="F13"/>
  <c r="G13"/>
  <c r="F14"/>
  <c r="G14"/>
  <c r="F15"/>
  <c r="G15"/>
  <c r="F16"/>
  <c r="G16"/>
  <c r="F19"/>
  <c r="G19"/>
  <c r="F21"/>
  <c r="G21"/>
  <c r="F23"/>
  <c r="G23"/>
  <c r="G4"/>
  <c r="F4"/>
  <c r="E35" i="12"/>
  <c r="E31"/>
  <c r="E4"/>
  <c r="F35"/>
  <c r="F38"/>
  <c r="F40"/>
  <c r="F42"/>
  <c r="F31"/>
  <c r="F5"/>
  <c r="F4"/>
  <c r="E40" i="11"/>
  <c r="E37"/>
  <c r="E38"/>
  <c r="E36"/>
  <c r="E22"/>
  <c r="E23"/>
  <c r="E24"/>
  <c r="E25"/>
  <c r="E26"/>
  <c r="E27"/>
  <c r="E28"/>
  <c r="E29"/>
  <c r="E30"/>
  <c r="E31"/>
  <c r="E21"/>
  <c r="E5"/>
  <c r="E6"/>
  <c r="E7"/>
  <c r="E8"/>
  <c r="E9"/>
  <c r="E10"/>
  <c r="E11"/>
  <c r="E12"/>
  <c r="E13"/>
  <c r="E14"/>
  <c r="E15"/>
  <c r="E16"/>
  <c r="E17"/>
  <c r="E4"/>
  <c r="F5"/>
  <c r="F6"/>
  <c r="F7"/>
  <c r="F8"/>
  <c r="F9"/>
  <c r="F10"/>
  <c r="F12"/>
  <c r="F13"/>
  <c r="F14"/>
  <c r="F15"/>
  <c r="F16"/>
  <c r="F17"/>
  <c r="F21"/>
  <c r="F22"/>
  <c r="F23"/>
  <c r="F24"/>
  <c r="F25"/>
  <c r="F26"/>
  <c r="F27"/>
  <c r="F28"/>
  <c r="F29"/>
  <c r="F30"/>
  <c r="F31"/>
  <c r="F36"/>
  <c r="F37"/>
  <c r="F38"/>
  <c r="F40"/>
  <c r="F4"/>
  <c r="L18" i="7"/>
  <c r="K18"/>
  <c r="L17"/>
  <c r="L24" s="1"/>
  <c r="K17"/>
  <c r="K24" s="1"/>
  <c r="E18"/>
  <c r="G18" s="1"/>
  <c r="D18"/>
  <c r="E17"/>
  <c r="G17" s="1"/>
  <c r="D17"/>
  <c r="D24" s="1"/>
  <c r="K331" i="15"/>
  <c r="B331"/>
  <c r="K330"/>
  <c r="B330"/>
  <c r="K329"/>
  <c r="B329"/>
  <c r="K328"/>
  <c r="B328"/>
  <c r="K327"/>
  <c r="B327"/>
  <c r="K326"/>
  <c r="B326"/>
  <c r="K325"/>
  <c r="B325"/>
  <c r="K324"/>
  <c r="B324"/>
  <c r="K323"/>
  <c r="B323"/>
  <c r="K322"/>
  <c r="B322"/>
  <c r="K321"/>
  <c r="B321"/>
  <c r="K320"/>
  <c r="B320"/>
  <c r="K319"/>
  <c r="B319"/>
  <c r="K318"/>
  <c r="B318"/>
  <c r="K317"/>
  <c r="B317"/>
  <c r="K316"/>
  <c r="B316"/>
  <c r="K315"/>
  <c r="B315"/>
  <c r="K314"/>
  <c r="B314"/>
  <c r="K313"/>
  <c r="B313"/>
  <c r="K312"/>
  <c r="B312"/>
  <c r="K311"/>
  <c r="B311"/>
  <c r="K310"/>
  <c r="B310"/>
  <c r="K309"/>
  <c r="B309"/>
  <c r="K308"/>
  <c r="B308"/>
  <c r="K307"/>
  <c r="B307"/>
  <c r="K306"/>
  <c r="B306"/>
  <c r="K305"/>
  <c r="B305"/>
  <c r="K304"/>
  <c r="B304"/>
  <c r="K303"/>
  <c r="B303"/>
  <c r="K302"/>
  <c r="B302"/>
  <c r="K301"/>
  <c r="B301"/>
  <c r="K300"/>
  <c r="B300"/>
  <c r="K299"/>
  <c r="B299"/>
  <c r="K298"/>
  <c r="B298"/>
  <c r="K297"/>
  <c r="B297"/>
  <c r="K296"/>
  <c r="B296"/>
  <c r="K295"/>
  <c r="B295"/>
  <c r="K294"/>
  <c r="B294"/>
  <c r="K293"/>
  <c r="B293"/>
  <c r="K292"/>
  <c r="B292"/>
  <c r="K291"/>
  <c r="B291"/>
  <c r="K290"/>
  <c r="B290"/>
  <c r="K289"/>
  <c r="B289"/>
  <c r="K288"/>
  <c r="B288"/>
  <c r="K287"/>
  <c r="B287"/>
  <c r="K286"/>
  <c r="B286"/>
  <c r="K285"/>
  <c r="B285"/>
  <c r="K284"/>
  <c r="B284"/>
  <c r="K283"/>
  <c r="B283"/>
  <c r="K282"/>
  <c r="B282"/>
  <c r="K281"/>
  <c r="B281"/>
  <c r="K280"/>
  <c r="B280"/>
  <c r="K279"/>
  <c r="B279"/>
  <c r="K278"/>
  <c r="B278"/>
  <c r="K277"/>
  <c r="B277"/>
  <c r="K276"/>
  <c r="B276"/>
  <c r="K275"/>
  <c r="B275"/>
  <c r="K274"/>
  <c r="B274"/>
  <c r="K273"/>
  <c r="B273"/>
  <c r="K272"/>
  <c r="B272"/>
  <c r="K271"/>
  <c r="B271"/>
  <c r="K270"/>
  <c r="B270"/>
  <c r="K269"/>
  <c r="B269"/>
  <c r="K268"/>
  <c r="B268"/>
  <c r="K267"/>
  <c r="B267"/>
  <c r="K266"/>
  <c r="B266"/>
  <c r="K265"/>
  <c r="B265"/>
  <c r="K264"/>
  <c r="B264"/>
  <c r="K263"/>
  <c r="B263"/>
  <c r="K262"/>
  <c r="B262"/>
  <c r="K261"/>
  <c r="B261"/>
  <c r="K260"/>
  <c r="B260"/>
  <c r="K259"/>
  <c r="B259"/>
  <c r="K258"/>
  <c r="B258"/>
  <c r="K257"/>
  <c r="B257"/>
  <c r="K256"/>
  <c r="B256"/>
  <c r="K255"/>
  <c r="B255"/>
  <c r="K254"/>
  <c r="B254"/>
  <c r="K253"/>
  <c r="B253"/>
  <c r="K252"/>
  <c r="B252"/>
  <c r="K251"/>
  <c r="B251"/>
  <c r="K250"/>
  <c r="B250"/>
  <c r="K249"/>
  <c r="B249"/>
  <c r="K248"/>
  <c r="B248"/>
  <c r="K247"/>
  <c r="B247"/>
  <c r="K246"/>
  <c r="B246"/>
  <c r="K245"/>
  <c r="B245"/>
  <c r="K244"/>
  <c r="B244"/>
  <c r="K243"/>
  <c r="B243"/>
  <c r="K242"/>
  <c r="B242"/>
  <c r="K241"/>
  <c r="B241"/>
  <c r="K240"/>
  <c r="B240"/>
  <c r="K239"/>
  <c r="B239"/>
  <c r="K238"/>
  <c r="B238"/>
  <c r="K237"/>
  <c r="B237"/>
  <c r="K236"/>
  <c r="B236"/>
  <c r="K235"/>
  <c r="B235"/>
  <c r="K234"/>
  <c r="B234"/>
  <c r="K233"/>
  <c r="B233"/>
  <c r="K232"/>
  <c r="B232"/>
  <c r="K231"/>
  <c r="B231"/>
  <c r="K230"/>
  <c r="B230"/>
  <c r="K229"/>
  <c r="B229"/>
  <c r="K228"/>
  <c r="B228"/>
  <c r="K227"/>
  <c r="B227"/>
  <c r="K226"/>
  <c r="B226"/>
  <c r="K225"/>
  <c r="B225"/>
  <c r="K224"/>
  <c r="B224"/>
  <c r="K223"/>
  <c r="B223"/>
  <c r="K222"/>
  <c r="B222"/>
  <c r="K221"/>
  <c r="B221"/>
  <c r="K220"/>
  <c r="B220"/>
  <c r="K219"/>
  <c r="B219"/>
  <c r="K218"/>
  <c r="B218"/>
  <c r="K217"/>
  <c r="B217"/>
  <c r="K216"/>
  <c r="B216"/>
  <c r="K215"/>
  <c r="B215"/>
  <c r="K214"/>
  <c r="B214"/>
  <c r="K213"/>
  <c r="B213"/>
  <c r="K212"/>
  <c r="B212"/>
  <c r="K211"/>
  <c r="B211"/>
  <c r="K210"/>
  <c r="B210"/>
  <c r="K209"/>
  <c r="B209"/>
  <c r="K208"/>
  <c r="B208"/>
  <c r="K207"/>
  <c r="B207"/>
  <c r="K206"/>
  <c r="B206"/>
  <c r="K205"/>
  <c r="B205"/>
  <c r="K204"/>
  <c r="B204"/>
  <c r="K203"/>
  <c r="B203"/>
  <c r="K202"/>
  <c r="B202"/>
  <c r="K201"/>
  <c r="B201"/>
  <c r="K200"/>
  <c r="B200"/>
  <c r="K199"/>
  <c r="B199"/>
  <c r="K198"/>
  <c r="B198"/>
  <c r="K197"/>
  <c r="B197"/>
  <c r="K196"/>
  <c r="B196"/>
  <c r="K195"/>
  <c r="B195"/>
  <c r="K194"/>
  <c r="B194"/>
  <c r="K193"/>
  <c r="B193"/>
  <c r="K192"/>
  <c r="B192"/>
  <c r="K191"/>
  <c r="B191"/>
  <c r="K190"/>
  <c r="B190"/>
  <c r="K189"/>
  <c r="B189"/>
  <c r="K188"/>
  <c r="B188"/>
  <c r="K187"/>
  <c r="B187"/>
  <c r="K186"/>
  <c r="B186"/>
  <c r="K185"/>
  <c r="B185"/>
  <c r="K184"/>
  <c r="B184"/>
  <c r="K183"/>
  <c r="B183"/>
  <c r="K182"/>
  <c r="B182"/>
  <c r="K181"/>
  <c r="B181"/>
  <c r="K180"/>
  <c r="B180"/>
  <c r="K179"/>
  <c r="B179"/>
  <c r="K178"/>
  <c r="B178"/>
  <c r="K177"/>
  <c r="B177"/>
  <c r="K176"/>
  <c r="B176"/>
  <c r="K175"/>
  <c r="B175"/>
  <c r="K174"/>
  <c r="B174"/>
  <c r="K173"/>
  <c r="B173"/>
  <c r="K172"/>
  <c r="B172"/>
  <c r="K171"/>
  <c r="B171"/>
  <c r="K170"/>
  <c r="B170"/>
  <c r="K169"/>
  <c r="B169"/>
  <c r="K168"/>
  <c r="B168"/>
  <c r="K167"/>
  <c r="B167"/>
  <c r="K166"/>
  <c r="B166"/>
  <c r="K165"/>
  <c r="B165"/>
  <c r="K164"/>
  <c r="B164"/>
  <c r="K163"/>
  <c r="B163"/>
  <c r="K162"/>
  <c r="B162"/>
  <c r="K161"/>
  <c r="B161"/>
  <c r="K160"/>
  <c r="B160"/>
  <c r="K159"/>
  <c r="B159"/>
  <c r="K158"/>
  <c r="B158"/>
  <c r="K157"/>
  <c r="B157"/>
  <c r="K156"/>
  <c r="B156"/>
  <c r="K155"/>
  <c r="B155"/>
  <c r="K154"/>
  <c r="B154"/>
  <c r="K153"/>
  <c r="B153"/>
  <c r="K152"/>
  <c r="B152"/>
  <c r="K151"/>
  <c r="B151"/>
  <c r="K150"/>
  <c r="B150"/>
  <c r="K149"/>
  <c r="B149"/>
  <c r="K148"/>
  <c r="B148"/>
  <c r="K147"/>
  <c r="B147"/>
  <c r="K146"/>
  <c r="B146"/>
  <c r="K145"/>
  <c r="B145"/>
  <c r="K144"/>
  <c r="B144"/>
  <c r="K143"/>
  <c r="B143"/>
  <c r="K142"/>
  <c r="B142"/>
  <c r="K141"/>
  <c r="B141"/>
  <c r="K140"/>
  <c r="B140"/>
  <c r="K139"/>
  <c r="B139"/>
  <c r="K138"/>
  <c r="B138"/>
  <c r="K137"/>
  <c r="B137"/>
  <c r="K136"/>
  <c r="B136"/>
  <c r="K135"/>
  <c r="B135"/>
  <c r="K134"/>
  <c r="B134"/>
  <c r="K133"/>
  <c r="B133"/>
  <c r="K132"/>
  <c r="B132"/>
  <c r="K131"/>
  <c r="B131"/>
  <c r="K130"/>
  <c r="B130"/>
  <c r="K129"/>
  <c r="B129"/>
  <c r="K128"/>
  <c r="B128"/>
  <c r="K127"/>
  <c r="B127"/>
  <c r="K126"/>
  <c r="B126"/>
  <c r="K125"/>
  <c r="B125"/>
  <c r="K124"/>
  <c r="B124"/>
  <c r="K123"/>
  <c r="B123"/>
  <c r="K122"/>
  <c r="B122"/>
  <c r="K121"/>
  <c r="B121"/>
  <c r="K120"/>
  <c r="B120"/>
  <c r="K119"/>
  <c r="B119"/>
  <c r="K118"/>
  <c r="B118"/>
  <c r="K117"/>
  <c r="B117"/>
  <c r="K116"/>
  <c r="B116"/>
  <c r="K115"/>
  <c r="B115"/>
  <c r="K114"/>
  <c r="B114"/>
  <c r="K113"/>
  <c r="B113"/>
  <c r="K112"/>
  <c r="B112"/>
  <c r="K111"/>
  <c r="B111"/>
  <c r="K110"/>
  <c r="B110"/>
  <c r="K109"/>
  <c r="B109"/>
  <c r="K108"/>
  <c r="B108"/>
  <c r="K107"/>
  <c r="B107"/>
  <c r="K106"/>
  <c r="B106"/>
  <c r="K105"/>
  <c r="B105"/>
  <c r="K104"/>
  <c r="B104"/>
  <c r="K103"/>
  <c r="B103"/>
  <c r="K102"/>
  <c r="B102"/>
  <c r="K101"/>
  <c r="B101"/>
  <c r="K100"/>
  <c r="B100"/>
  <c r="K99"/>
  <c r="B99"/>
  <c r="K98"/>
  <c r="B98"/>
  <c r="K97"/>
  <c r="B97"/>
  <c r="K96"/>
  <c r="B96"/>
  <c r="K95"/>
  <c r="B95"/>
  <c r="K94"/>
  <c r="B94"/>
  <c r="K93"/>
  <c r="B93"/>
  <c r="K92"/>
  <c r="B92"/>
  <c r="K91"/>
  <c r="B91"/>
  <c r="K90"/>
  <c r="B90"/>
  <c r="K89"/>
  <c r="B89"/>
  <c r="K88"/>
  <c r="B88"/>
  <c r="K87"/>
  <c r="B87"/>
  <c r="K86"/>
  <c r="B86"/>
  <c r="K85"/>
  <c r="B85"/>
  <c r="K84"/>
  <c r="B84"/>
  <c r="K83"/>
  <c r="B83"/>
  <c r="K82"/>
  <c r="B82"/>
  <c r="K81"/>
  <c r="B81"/>
  <c r="K80"/>
  <c r="B80"/>
  <c r="K79"/>
  <c r="B79"/>
  <c r="K78"/>
  <c r="B78"/>
  <c r="K77"/>
  <c r="B77"/>
  <c r="K76"/>
  <c r="B76"/>
  <c r="K75"/>
  <c r="B75"/>
  <c r="K74"/>
  <c r="B74"/>
  <c r="K73"/>
  <c r="B73"/>
  <c r="K72"/>
  <c r="B72"/>
  <c r="K71"/>
  <c r="B71"/>
  <c r="K70"/>
  <c r="B70"/>
  <c r="K69"/>
  <c r="B69"/>
  <c r="K68"/>
  <c r="B68"/>
  <c r="K67"/>
  <c r="B67"/>
  <c r="K66"/>
  <c r="B66"/>
  <c r="K65"/>
  <c r="B65"/>
  <c r="K64"/>
  <c r="B64"/>
  <c r="K63"/>
  <c r="B63"/>
  <c r="K62"/>
  <c r="B62"/>
  <c r="K61"/>
  <c r="B61"/>
  <c r="K60"/>
  <c r="B60"/>
  <c r="K59"/>
  <c r="B59"/>
  <c r="K58"/>
  <c r="B58"/>
  <c r="K57"/>
  <c r="B57"/>
  <c r="K56"/>
  <c r="B56"/>
  <c r="K55"/>
  <c r="B55"/>
  <c r="K54"/>
  <c r="B54"/>
  <c r="K53"/>
  <c r="B53"/>
  <c r="K52"/>
  <c r="B52"/>
  <c r="K51"/>
  <c r="B51"/>
  <c r="K50"/>
  <c r="B50"/>
  <c r="K49"/>
  <c r="B49"/>
  <c r="K48"/>
  <c r="B48"/>
  <c r="K47"/>
  <c r="B47"/>
  <c r="K46"/>
  <c r="B46"/>
  <c r="K45"/>
  <c r="B45"/>
  <c r="K44"/>
  <c r="B44"/>
  <c r="K43"/>
  <c r="B43"/>
  <c r="K42"/>
  <c r="B42"/>
  <c r="K41"/>
  <c r="B41"/>
  <c r="K40"/>
  <c r="B40"/>
  <c r="K39"/>
  <c r="B39"/>
  <c r="K38"/>
  <c r="B38"/>
  <c r="K37"/>
  <c r="B37"/>
  <c r="K36"/>
  <c r="B36"/>
  <c r="K35"/>
  <c r="B35"/>
  <c r="K34"/>
  <c r="B34"/>
  <c r="K33"/>
  <c r="B33"/>
  <c r="K32"/>
  <c r="B32"/>
  <c r="K31"/>
  <c r="B31"/>
  <c r="K30"/>
  <c r="B30"/>
  <c r="K29"/>
  <c r="B29"/>
  <c r="K28"/>
  <c r="B28"/>
  <c r="K27"/>
  <c r="B27"/>
  <c r="K26"/>
  <c r="B26"/>
  <c r="K25"/>
  <c r="B25"/>
  <c r="K24"/>
  <c r="B24"/>
  <c r="K23"/>
  <c r="B23"/>
  <c r="K22"/>
  <c r="B22"/>
  <c r="K21"/>
  <c r="B21"/>
  <c r="K20"/>
  <c r="B20"/>
  <c r="K19"/>
  <c r="B19"/>
  <c r="K18"/>
  <c r="B18"/>
  <c r="K17"/>
  <c r="B17"/>
  <c r="K16"/>
  <c r="B16"/>
  <c r="K15"/>
  <c r="B15"/>
  <c r="K14"/>
  <c r="B14"/>
  <c r="K13"/>
  <c r="B13"/>
  <c r="K12"/>
  <c r="B12"/>
  <c r="K11"/>
  <c r="B11"/>
  <c r="K10"/>
  <c r="B10"/>
  <c r="K9"/>
  <c r="B9"/>
  <c r="K8"/>
  <c r="B8"/>
  <c r="K7"/>
  <c r="B7"/>
  <c r="K6"/>
  <c r="B6"/>
  <c r="K5"/>
  <c r="B5"/>
  <c r="J67" i="2"/>
  <c r="K67"/>
  <c r="C12" i="17" l="1"/>
  <c r="E24" i="7"/>
  <c r="I67" i="2"/>
  <c r="K31"/>
  <c r="K75" s="1"/>
  <c r="J31"/>
  <c r="J75" s="1"/>
  <c r="D35"/>
  <c r="D34" s="1"/>
  <c r="C35"/>
  <c r="C34" s="1"/>
  <c r="D31"/>
  <c r="C31"/>
  <c r="I15" i="17" l="1"/>
  <c r="C16"/>
  <c r="E16" s="1"/>
  <c r="E12"/>
  <c r="G24" i="7"/>
  <c r="C75" i="2"/>
  <c r="D75"/>
  <c r="K15" i="17" l="1"/>
  <c r="I16"/>
  <c r="K16" s="1"/>
  <c r="I31" i="2"/>
  <c r="I75" s="1"/>
  <c r="J18" i="7"/>
  <c r="J24" s="1"/>
  <c r="C18"/>
  <c r="I24"/>
  <c r="J17"/>
  <c r="I17"/>
  <c r="C17"/>
  <c r="F17" s="1"/>
  <c r="B17"/>
  <c r="B24" s="1"/>
  <c r="D248" i="8"/>
  <c r="D254" s="1"/>
  <c r="D243"/>
  <c r="D228"/>
  <c r="D227" s="1"/>
  <c r="D218"/>
  <c r="D210"/>
  <c r="D206"/>
  <c r="D198"/>
  <c r="D197" s="1"/>
  <c r="D188"/>
  <c r="D187"/>
  <c r="D178"/>
  <c r="D171"/>
  <c r="D162"/>
  <c r="D155"/>
  <c r="D154"/>
  <c r="D147"/>
  <c r="D146" s="1"/>
  <c r="D139"/>
  <c r="D138"/>
  <c r="D131"/>
  <c r="D130" s="1"/>
  <c r="D125"/>
  <c r="D124" s="1"/>
  <c r="D119"/>
  <c r="D112"/>
  <c r="D111"/>
  <c r="D103"/>
  <c r="D102" s="1"/>
  <c r="D96"/>
  <c r="D95" s="1"/>
  <c r="D87"/>
  <c r="D86" s="1"/>
  <c r="D78"/>
  <c r="D77" s="1"/>
  <c r="D73"/>
  <c r="D67"/>
  <c r="D66" s="1"/>
  <c r="D58"/>
  <c r="D57"/>
  <c r="D42"/>
  <c r="D41" s="1"/>
  <c r="D36"/>
  <c r="D31"/>
  <c r="D25"/>
  <c r="D24" s="1"/>
  <c r="D20"/>
  <c r="D13"/>
  <c r="D12" s="1"/>
  <c r="D5"/>
  <c r="B254"/>
  <c r="B248"/>
  <c r="B41"/>
  <c r="B1393" i="14"/>
  <c r="B1404" s="1"/>
  <c r="D1393"/>
  <c r="D1404" s="1"/>
  <c r="D1388"/>
  <c r="D1383"/>
  <c r="D1378"/>
  <c r="D1376" s="1"/>
  <c r="D1374"/>
  <c r="D1373" s="1"/>
  <c r="D1361"/>
  <c r="D1355"/>
  <c r="D1349"/>
  <c r="D1335"/>
  <c r="D1320"/>
  <c r="D1319" s="1"/>
  <c r="D1315"/>
  <c r="D1311"/>
  <c r="D1301" s="1"/>
  <c r="D1302"/>
  <c r="D1299"/>
  <c r="D1284"/>
  <c r="D1271"/>
  <c r="D1262"/>
  <c r="D1242"/>
  <c r="D1222"/>
  <c r="D1211"/>
  <c r="D1209"/>
  <c r="D1206"/>
  <c r="D1200"/>
  <c r="D1190"/>
  <c r="D1183"/>
  <c r="D1179"/>
  <c r="D1173"/>
  <c r="D1166"/>
  <c r="D1156"/>
  <c r="D1148"/>
  <c r="D1141"/>
  <c r="D1134"/>
  <c r="D1125"/>
  <c r="D1111"/>
  <c r="D1106"/>
  <c r="D1090"/>
  <c r="D1080"/>
  <c r="D1079" s="1"/>
  <c r="D1076"/>
  <c r="D1071"/>
  <c r="D1064"/>
  <c r="D1059"/>
  <c r="D1049"/>
  <c r="D1039"/>
  <c r="D1009"/>
  <c r="D1008" s="1"/>
  <c r="D1005"/>
  <c r="D1001"/>
  <c r="D994"/>
  <c r="D987"/>
  <c r="D981"/>
  <c r="D970"/>
  <c r="D959"/>
  <c r="D931"/>
  <c r="D903"/>
  <c r="D877"/>
  <c r="D874"/>
  <c r="D872"/>
  <c r="D870"/>
  <c r="D867"/>
  <c r="D865"/>
  <c r="D853"/>
  <c r="D850"/>
  <c r="D835"/>
  <c r="D833"/>
  <c r="D831"/>
  <c r="D825"/>
  <c r="D823"/>
  <c r="D821"/>
  <c r="D818"/>
  <c r="D815"/>
  <c r="D809"/>
  <c r="D803"/>
  <c r="D797"/>
  <c r="D788"/>
  <c r="D784"/>
  <c r="D775"/>
  <c r="D772"/>
  <c r="D762"/>
  <c r="D758"/>
  <c r="D755"/>
  <c r="D745"/>
  <c r="D733"/>
  <c r="D729"/>
  <c r="D716"/>
  <c r="D711"/>
  <c r="D710" s="1"/>
  <c r="D708"/>
  <c r="D705"/>
  <c r="D702"/>
  <c r="D699"/>
  <c r="D696"/>
  <c r="D693"/>
  <c r="D688"/>
  <c r="D683"/>
  <c r="D675"/>
  <c r="D668"/>
  <c r="D662"/>
  <c r="D654"/>
  <c r="D643"/>
  <c r="D639"/>
  <c r="D630"/>
  <c r="D628"/>
  <c r="D620"/>
  <c r="D609"/>
  <c r="D595"/>
  <c r="D594"/>
  <c r="D590"/>
  <c r="D579"/>
  <c r="D568"/>
  <c r="D560"/>
  <c r="D546"/>
  <c r="D540"/>
  <c r="D537"/>
  <c r="D533"/>
  <c r="D526"/>
  <c r="D521"/>
  <c r="D516"/>
  <c r="D510"/>
  <c r="D504"/>
  <c r="D495"/>
  <c r="D490"/>
  <c r="D487"/>
  <c r="D480"/>
  <c r="D474"/>
  <c r="D470"/>
  <c r="D466"/>
  <c r="D462"/>
  <c r="D456"/>
  <c r="D449"/>
  <c r="D440"/>
  <c r="D435"/>
  <c r="D434" s="1"/>
  <c r="D431"/>
  <c r="D422"/>
  <c r="D414"/>
  <c r="D406"/>
  <c r="D397"/>
  <c r="D388"/>
  <c r="D374"/>
  <c r="D365"/>
  <c r="D353"/>
  <c r="D346"/>
  <c r="D324"/>
  <c r="D314"/>
  <c r="D311"/>
  <c r="D302"/>
  <c r="D300"/>
  <c r="D298"/>
  <c r="D296"/>
  <c r="D293"/>
  <c r="D288"/>
  <c r="D286"/>
  <c r="D282"/>
  <c r="D276"/>
  <c r="D269"/>
  <c r="D266"/>
  <c r="D259"/>
  <c r="D258" s="1"/>
  <c r="D255"/>
  <c r="D249"/>
  <c r="D243"/>
  <c r="D237"/>
  <c r="D231"/>
  <c r="D225"/>
  <c r="D218"/>
  <c r="D210"/>
  <c r="D203"/>
  <c r="D197"/>
  <c r="D188"/>
  <c r="D181"/>
  <c r="D174"/>
  <c r="D161"/>
  <c r="D151"/>
  <c r="D139"/>
  <c r="D128"/>
  <c r="D119"/>
  <c r="D104"/>
  <c r="D94"/>
  <c r="D85"/>
  <c r="D73"/>
  <c r="D62"/>
  <c r="D51"/>
  <c r="D39"/>
  <c r="D27"/>
  <c r="D18"/>
  <c r="D6"/>
  <c r="D5" s="1"/>
  <c r="B792"/>
  <c r="B786"/>
  <c r="B783"/>
  <c r="B777"/>
  <c r="B771"/>
  <c r="B767"/>
  <c r="B761"/>
  <c r="B756"/>
  <c r="B747"/>
  <c r="B744"/>
  <c r="B738"/>
  <c r="B735"/>
  <c r="B733"/>
  <c r="B730"/>
  <c r="B726"/>
  <c r="B725"/>
  <c r="B717"/>
  <c r="B693"/>
  <c r="B690"/>
  <c r="B687"/>
  <c r="B685"/>
  <c r="B682"/>
  <c r="B677"/>
  <c r="B675"/>
  <c r="B673"/>
  <c r="B670"/>
  <c r="B668"/>
  <c r="B664"/>
  <c r="B660"/>
  <c r="B655"/>
  <c r="B651"/>
  <c r="B644"/>
  <c r="B633"/>
  <c r="B621"/>
  <c r="B614"/>
  <c r="B609"/>
  <c r="B576"/>
  <c r="B570"/>
  <c r="B559"/>
  <c r="B556"/>
  <c r="B551"/>
  <c r="B548"/>
  <c r="B545"/>
  <c r="B537"/>
  <c r="B532"/>
  <c r="B523"/>
  <c r="B516"/>
  <c r="B513"/>
  <c r="B510"/>
  <c r="B505"/>
  <c r="B503"/>
  <c r="B497"/>
  <c r="B495"/>
  <c r="B487"/>
  <c r="B484"/>
  <c r="B481"/>
  <c r="B479"/>
  <c r="B477"/>
  <c r="B475"/>
  <c r="B473"/>
  <c r="B470"/>
  <c r="B452"/>
  <c r="B450"/>
  <c r="B447"/>
  <c r="B443"/>
  <c r="B440"/>
  <c r="B437"/>
  <c r="B434"/>
  <c r="B432"/>
  <c r="B428"/>
  <c r="B425"/>
  <c r="B422"/>
  <c r="B416"/>
  <c r="B412"/>
  <c r="B408"/>
  <c r="B388"/>
  <c r="B384"/>
  <c r="B365"/>
  <c r="B362"/>
  <c r="B359"/>
  <c r="B358" s="1"/>
  <c r="B353"/>
  <c r="B350"/>
  <c r="B346"/>
  <c r="B340"/>
  <c r="B336"/>
  <c r="B332"/>
  <c r="B329"/>
  <c r="B326"/>
  <c r="B317"/>
  <c r="B308"/>
  <c r="B303"/>
  <c r="B302" s="1"/>
  <c r="B293"/>
  <c r="B280"/>
  <c r="B279"/>
  <c r="B275"/>
  <c r="B270"/>
  <c r="B269" s="1"/>
  <c r="B263"/>
  <c r="B258"/>
  <c r="B246"/>
  <c r="B237"/>
  <c r="B233"/>
  <c r="B229"/>
  <c r="B202"/>
  <c r="B197"/>
  <c r="B192"/>
  <c r="B187"/>
  <c r="B182"/>
  <c r="B177"/>
  <c r="B172"/>
  <c r="B167"/>
  <c r="B162"/>
  <c r="B157"/>
  <c r="B152"/>
  <c r="B147"/>
  <c r="B131"/>
  <c r="B121"/>
  <c r="B115"/>
  <c r="B111"/>
  <c r="B102"/>
  <c r="B85"/>
  <c r="B75"/>
  <c r="B73" s="1"/>
  <c r="B66"/>
  <c r="B54"/>
  <c r="B50"/>
  <c r="B39"/>
  <c r="B36"/>
  <c r="B32"/>
  <c r="B7"/>
  <c r="U225" i="13"/>
  <c r="T225"/>
  <c r="D225"/>
  <c r="U224"/>
  <c r="T224"/>
  <c r="D224"/>
  <c r="U223"/>
  <c r="D223"/>
  <c r="D222" s="1"/>
  <c r="W222"/>
  <c r="S222"/>
  <c r="R222"/>
  <c r="Q222"/>
  <c r="P222"/>
  <c r="O222"/>
  <c r="N222"/>
  <c r="M222"/>
  <c r="L222"/>
  <c r="K222"/>
  <c r="J222"/>
  <c r="I222"/>
  <c r="H222"/>
  <c r="G222"/>
  <c r="F222"/>
  <c r="E222"/>
  <c r="C222"/>
  <c r="U221"/>
  <c r="D221"/>
  <c r="T221" s="1"/>
  <c r="U220"/>
  <c r="D220"/>
  <c r="T220" s="1"/>
  <c r="U219"/>
  <c r="D219"/>
  <c r="T219" s="1"/>
  <c r="W218"/>
  <c r="S218"/>
  <c r="R218"/>
  <c r="Q218"/>
  <c r="P218"/>
  <c r="O218"/>
  <c r="N218"/>
  <c r="M218"/>
  <c r="L218"/>
  <c r="K218"/>
  <c r="J218"/>
  <c r="I218"/>
  <c r="H218"/>
  <c r="G218"/>
  <c r="F218"/>
  <c r="E218"/>
  <c r="C218"/>
  <c r="U217"/>
  <c r="U215" s="1"/>
  <c r="D217"/>
  <c r="T217" s="1"/>
  <c r="D216"/>
  <c r="T216" s="1"/>
  <c r="V216" s="1"/>
  <c r="W215"/>
  <c r="S215"/>
  <c r="R215"/>
  <c r="Q215"/>
  <c r="P215"/>
  <c r="O215"/>
  <c r="N215"/>
  <c r="M215"/>
  <c r="L215"/>
  <c r="K215"/>
  <c r="J215"/>
  <c r="I215"/>
  <c r="H215"/>
  <c r="G215"/>
  <c r="F215"/>
  <c r="E215"/>
  <c r="C215"/>
  <c r="D214"/>
  <c r="T214" s="1"/>
  <c r="V214" s="1"/>
  <c r="U213"/>
  <c r="D213"/>
  <c r="T213" s="1"/>
  <c r="U212"/>
  <c r="D212"/>
  <c r="T212" s="1"/>
  <c r="U211"/>
  <c r="D211"/>
  <c r="T211" s="1"/>
  <c r="U210"/>
  <c r="D210"/>
  <c r="T210" s="1"/>
  <c r="U209"/>
  <c r="D209"/>
  <c r="T209" s="1"/>
  <c r="W208"/>
  <c r="S208"/>
  <c r="R208"/>
  <c r="Q208"/>
  <c r="P208"/>
  <c r="O208"/>
  <c r="N208"/>
  <c r="M208"/>
  <c r="L208"/>
  <c r="K208"/>
  <c r="J208"/>
  <c r="I208"/>
  <c r="H208"/>
  <c r="G208"/>
  <c r="F208"/>
  <c r="E208"/>
  <c r="C208"/>
  <c r="U207"/>
  <c r="D207"/>
  <c r="T207" s="1"/>
  <c r="U206"/>
  <c r="D206"/>
  <c r="T206" s="1"/>
  <c r="U205"/>
  <c r="D205"/>
  <c r="T205" s="1"/>
  <c r="W204"/>
  <c r="S204"/>
  <c r="R204"/>
  <c r="Q204"/>
  <c r="P204"/>
  <c r="O204"/>
  <c r="N204"/>
  <c r="M204"/>
  <c r="L204"/>
  <c r="K204"/>
  <c r="J204"/>
  <c r="I204"/>
  <c r="H204"/>
  <c r="G204"/>
  <c r="F204"/>
  <c r="E204"/>
  <c r="C204"/>
  <c r="U203"/>
  <c r="D203"/>
  <c r="T203" s="1"/>
  <c r="U202"/>
  <c r="D202"/>
  <c r="T202" s="1"/>
  <c r="U201"/>
  <c r="D201"/>
  <c r="T201" s="1"/>
  <c r="U200"/>
  <c r="D200"/>
  <c r="T200" s="1"/>
  <c r="U199"/>
  <c r="D199"/>
  <c r="T199" s="1"/>
  <c r="U198"/>
  <c r="D198"/>
  <c r="T198" s="1"/>
  <c r="W197"/>
  <c r="S197"/>
  <c r="R197"/>
  <c r="Q197"/>
  <c r="P197"/>
  <c r="O197"/>
  <c r="N197"/>
  <c r="M197"/>
  <c r="L197"/>
  <c r="K197"/>
  <c r="J197"/>
  <c r="I197"/>
  <c r="H197"/>
  <c r="G197"/>
  <c r="F197"/>
  <c r="E197"/>
  <c r="C197"/>
  <c r="U196"/>
  <c r="T196"/>
  <c r="D196"/>
  <c r="U195"/>
  <c r="T195"/>
  <c r="D195"/>
  <c r="U194"/>
  <c r="T194"/>
  <c r="D194"/>
  <c r="U193"/>
  <c r="D193"/>
  <c r="T193" s="1"/>
  <c r="U192"/>
  <c r="T192"/>
  <c r="D192"/>
  <c r="U191"/>
  <c r="D191"/>
  <c r="T191" s="1"/>
  <c r="U190"/>
  <c r="T190"/>
  <c r="D190"/>
  <c r="U189"/>
  <c r="D189"/>
  <c r="T189" s="1"/>
  <c r="U188"/>
  <c r="T188"/>
  <c r="D188"/>
  <c r="D187" s="1"/>
  <c r="W187"/>
  <c r="S187"/>
  <c r="R187"/>
  <c r="Q187"/>
  <c r="P187"/>
  <c r="O187"/>
  <c r="N187"/>
  <c r="M187"/>
  <c r="L187"/>
  <c r="K187"/>
  <c r="J187"/>
  <c r="I187"/>
  <c r="H187"/>
  <c r="G187"/>
  <c r="F187"/>
  <c r="E187"/>
  <c r="C187"/>
  <c r="U186"/>
  <c r="D186"/>
  <c r="T186" s="1"/>
  <c r="U185"/>
  <c r="D185"/>
  <c r="T185" s="1"/>
  <c r="U184"/>
  <c r="D184"/>
  <c r="T184" s="1"/>
  <c r="U183"/>
  <c r="D183"/>
  <c r="T183" s="1"/>
  <c r="U182"/>
  <c r="D182"/>
  <c r="T182" s="1"/>
  <c r="W181"/>
  <c r="S181"/>
  <c r="R181"/>
  <c r="Q181"/>
  <c r="P181"/>
  <c r="O181"/>
  <c r="N181"/>
  <c r="M181"/>
  <c r="L181"/>
  <c r="K181"/>
  <c r="J181"/>
  <c r="I181"/>
  <c r="H181"/>
  <c r="G181"/>
  <c r="F181"/>
  <c r="E181"/>
  <c r="C181"/>
  <c r="U180"/>
  <c r="D180"/>
  <c r="T180" s="1"/>
  <c r="U179"/>
  <c r="D179"/>
  <c r="T179" s="1"/>
  <c r="U178"/>
  <c r="D178"/>
  <c r="T178" s="1"/>
  <c r="U177"/>
  <c r="D177"/>
  <c r="T177" s="1"/>
  <c r="W176"/>
  <c r="S176"/>
  <c r="R176"/>
  <c r="Q176"/>
  <c r="P176"/>
  <c r="O176"/>
  <c r="N176"/>
  <c r="M176"/>
  <c r="L176"/>
  <c r="K176"/>
  <c r="J176"/>
  <c r="I176"/>
  <c r="H176"/>
  <c r="G176"/>
  <c r="F176"/>
  <c r="E176"/>
  <c r="C176"/>
  <c r="U175"/>
  <c r="D175"/>
  <c r="T175" s="1"/>
  <c r="U174"/>
  <c r="D174"/>
  <c r="T174" s="1"/>
  <c r="U173"/>
  <c r="D173"/>
  <c r="T173" s="1"/>
  <c r="U172"/>
  <c r="D172"/>
  <c r="T172" s="1"/>
  <c r="U171"/>
  <c r="D171"/>
  <c r="T171" s="1"/>
  <c r="U170"/>
  <c r="D170"/>
  <c r="T170" s="1"/>
  <c r="U169"/>
  <c r="D169"/>
  <c r="T169" s="1"/>
  <c r="U168"/>
  <c r="D168"/>
  <c r="T168" s="1"/>
  <c r="W167"/>
  <c r="S167"/>
  <c r="R167"/>
  <c r="Q167"/>
  <c r="P167"/>
  <c r="O167"/>
  <c r="N167"/>
  <c r="M167"/>
  <c r="L167"/>
  <c r="K167"/>
  <c r="J167"/>
  <c r="I167"/>
  <c r="H167"/>
  <c r="G167"/>
  <c r="F167"/>
  <c r="E167"/>
  <c r="C167"/>
  <c r="U166"/>
  <c r="T166"/>
  <c r="D166"/>
  <c r="U165"/>
  <c r="T165"/>
  <c r="D165"/>
  <c r="U164"/>
  <c r="T164"/>
  <c r="D164"/>
  <c r="U163"/>
  <c r="T163"/>
  <c r="D163"/>
  <c r="U162"/>
  <c r="T162"/>
  <c r="D162"/>
  <c r="U161"/>
  <c r="D161"/>
  <c r="T161" s="1"/>
  <c r="V161" s="1"/>
  <c r="U160"/>
  <c r="T160"/>
  <c r="D160"/>
  <c r="D159" s="1"/>
  <c r="W159"/>
  <c r="S159"/>
  <c r="R159"/>
  <c r="Q159"/>
  <c r="P159"/>
  <c r="O159"/>
  <c r="N159"/>
  <c r="M159"/>
  <c r="L159"/>
  <c r="K159"/>
  <c r="J159"/>
  <c r="I159"/>
  <c r="H159"/>
  <c r="G159"/>
  <c r="F159"/>
  <c r="E159"/>
  <c r="C159"/>
  <c r="U158"/>
  <c r="T158"/>
  <c r="D158"/>
  <c r="U157"/>
  <c r="D157"/>
  <c r="T157" s="1"/>
  <c r="U156"/>
  <c r="D156"/>
  <c r="T156" s="1"/>
  <c r="U155"/>
  <c r="D155"/>
  <c r="T155" s="1"/>
  <c r="U154"/>
  <c r="D154"/>
  <c r="T154" s="1"/>
  <c r="U153"/>
  <c r="D153"/>
  <c r="T153" s="1"/>
  <c r="U152"/>
  <c r="D152"/>
  <c r="T152" s="1"/>
  <c r="U151"/>
  <c r="D151"/>
  <c r="T151" s="1"/>
  <c r="U150"/>
  <c r="D150"/>
  <c r="T150" s="1"/>
  <c r="U149"/>
  <c r="D149"/>
  <c r="T149" s="1"/>
  <c r="U148"/>
  <c r="D148"/>
  <c r="T148" s="1"/>
  <c r="W147"/>
  <c r="S147"/>
  <c r="R147"/>
  <c r="Q147"/>
  <c r="P147"/>
  <c r="O147"/>
  <c r="N147"/>
  <c r="M147"/>
  <c r="L147"/>
  <c r="K147"/>
  <c r="J147"/>
  <c r="I147"/>
  <c r="H147"/>
  <c r="G147"/>
  <c r="F147"/>
  <c r="E147"/>
  <c r="C147"/>
  <c r="U146"/>
  <c r="D146"/>
  <c r="T146" s="1"/>
  <c r="U145"/>
  <c r="D145"/>
  <c r="T145" s="1"/>
  <c r="U144"/>
  <c r="D144"/>
  <c r="T144" s="1"/>
  <c r="U143"/>
  <c r="D143"/>
  <c r="T143" s="1"/>
  <c r="U142"/>
  <c r="D142"/>
  <c r="T142" s="1"/>
  <c r="U141"/>
  <c r="D141"/>
  <c r="T141" s="1"/>
  <c r="W140"/>
  <c r="S140"/>
  <c r="R140"/>
  <c r="Q140"/>
  <c r="P140"/>
  <c r="O140"/>
  <c r="N140"/>
  <c r="M140"/>
  <c r="L140"/>
  <c r="K140"/>
  <c r="J140"/>
  <c r="I140"/>
  <c r="H140"/>
  <c r="G140"/>
  <c r="F140"/>
  <c r="E140"/>
  <c r="C140"/>
  <c r="U139"/>
  <c r="D139"/>
  <c r="T139" s="1"/>
  <c r="U138"/>
  <c r="D138"/>
  <c r="T138" s="1"/>
  <c r="U137"/>
  <c r="D137"/>
  <c r="T137" s="1"/>
  <c r="U136"/>
  <c r="D136"/>
  <c r="T136" s="1"/>
  <c r="U135"/>
  <c r="D135"/>
  <c r="T135" s="1"/>
  <c r="U134"/>
  <c r="D134"/>
  <c r="T134" s="1"/>
  <c r="U133"/>
  <c r="D133"/>
  <c r="T133" s="1"/>
  <c r="U132"/>
  <c r="D132"/>
  <c r="T132" s="1"/>
  <c r="U131"/>
  <c r="D131"/>
  <c r="T131" s="1"/>
  <c r="U130"/>
  <c r="D130"/>
  <c r="T130" s="1"/>
  <c r="U129"/>
  <c r="D129"/>
  <c r="T129" s="1"/>
  <c r="U128"/>
  <c r="D128"/>
  <c r="T128" s="1"/>
  <c r="U127"/>
  <c r="D127"/>
  <c r="T127" s="1"/>
  <c r="U126"/>
  <c r="D126"/>
  <c r="T126" s="1"/>
  <c r="U125"/>
  <c r="D125"/>
  <c r="T125" s="1"/>
  <c r="U124"/>
  <c r="D124"/>
  <c r="T124" s="1"/>
  <c r="W123"/>
  <c r="S123"/>
  <c r="R123"/>
  <c r="Q123"/>
  <c r="P123"/>
  <c r="O123"/>
  <c r="N123"/>
  <c r="M123"/>
  <c r="L123"/>
  <c r="K123"/>
  <c r="K7" s="1"/>
  <c r="J123"/>
  <c r="J7" s="1"/>
  <c r="I123"/>
  <c r="H123"/>
  <c r="G123"/>
  <c r="F123"/>
  <c r="E123"/>
  <c r="C123"/>
  <c r="U122"/>
  <c r="T122"/>
  <c r="D122"/>
  <c r="U121"/>
  <c r="D121"/>
  <c r="T121" s="1"/>
  <c r="U120"/>
  <c r="T120"/>
  <c r="D120"/>
  <c r="U119"/>
  <c r="T119"/>
  <c r="D119"/>
  <c r="U118"/>
  <c r="D118"/>
  <c r="T118" s="1"/>
  <c r="U117"/>
  <c r="T117"/>
  <c r="D117"/>
  <c r="U116"/>
  <c r="D116"/>
  <c r="T116" s="1"/>
  <c r="U115"/>
  <c r="D115"/>
  <c r="T115" s="1"/>
  <c r="U114"/>
  <c r="T114"/>
  <c r="D114"/>
  <c r="D113" s="1"/>
  <c r="W113"/>
  <c r="S113"/>
  <c r="R113"/>
  <c r="Q113"/>
  <c r="P113"/>
  <c r="O113"/>
  <c r="N113"/>
  <c r="M113"/>
  <c r="L113"/>
  <c r="K113"/>
  <c r="J113"/>
  <c r="I113"/>
  <c r="H113"/>
  <c r="G113"/>
  <c r="F113"/>
  <c r="E113"/>
  <c r="C113"/>
  <c r="U112"/>
  <c r="D112"/>
  <c r="T112" s="1"/>
  <c r="U111"/>
  <c r="D111"/>
  <c r="T111" s="1"/>
  <c r="U110"/>
  <c r="D110"/>
  <c r="T110" s="1"/>
  <c r="U109"/>
  <c r="D109"/>
  <c r="T109" s="1"/>
  <c r="U108"/>
  <c r="D108"/>
  <c r="T108" s="1"/>
  <c r="U107"/>
  <c r="D107"/>
  <c r="T107" s="1"/>
  <c r="U106"/>
  <c r="D106"/>
  <c r="T106" s="1"/>
  <c r="U105"/>
  <c r="D105"/>
  <c r="T105" s="1"/>
  <c r="U104"/>
  <c r="D104"/>
  <c r="T104" s="1"/>
  <c r="U103"/>
  <c r="D103"/>
  <c r="T103" s="1"/>
  <c r="U102"/>
  <c r="D102"/>
  <c r="T102" s="1"/>
  <c r="U101"/>
  <c r="D101"/>
  <c r="T101" s="1"/>
  <c r="U100"/>
  <c r="D100"/>
  <c r="T100" s="1"/>
  <c r="U99"/>
  <c r="D99"/>
  <c r="T99" s="1"/>
  <c r="U98"/>
  <c r="D98"/>
  <c r="T98" s="1"/>
  <c r="U97"/>
  <c r="D97"/>
  <c r="T97" s="1"/>
  <c r="U96"/>
  <c r="D96"/>
  <c r="T96" s="1"/>
  <c r="U95"/>
  <c r="D95"/>
  <c r="T95" s="1"/>
  <c r="U94"/>
  <c r="D94"/>
  <c r="T94" s="1"/>
  <c r="W93"/>
  <c r="S93"/>
  <c r="R93"/>
  <c r="Q93"/>
  <c r="P93"/>
  <c r="O93"/>
  <c r="N93"/>
  <c r="M93"/>
  <c r="L93"/>
  <c r="K93"/>
  <c r="J93"/>
  <c r="I93"/>
  <c r="H93"/>
  <c r="G93"/>
  <c r="F93"/>
  <c r="E93"/>
  <c r="C93"/>
  <c r="U92"/>
  <c r="D92"/>
  <c r="T92" s="1"/>
  <c r="U91"/>
  <c r="D91"/>
  <c r="T91" s="1"/>
  <c r="U90"/>
  <c r="D90"/>
  <c r="T90" s="1"/>
  <c r="U89"/>
  <c r="D89"/>
  <c r="T89" s="1"/>
  <c r="U88"/>
  <c r="D88"/>
  <c r="T88" s="1"/>
  <c r="W87"/>
  <c r="S87"/>
  <c r="R87"/>
  <c r="Q87"/>
  <c r="P87"/>
  <c r="O87"/>
  <c r="N87"/>
  <c r="M87"/>
  <c r="L87"/>
  <c r="K87"/>
  <c r="J87"/>
  <c r="I87"/>
  <c r="H87"/>
  <c r="G87"/>
  <c r="F87"/>
  <c r="E87"/>
  <c r="C87"/>
  <c r="U86"/>
  <c r="D86"/>
  <c r="T86" s="1"/>
  <c r="U85"/>
  <c r="D85"/>
  <c r="T85" s="1"/>
  <c r="U84"/>
  <c r="D84"/>
  <c r="T84" s="1"/>
  <c r="U83"/>
  <c r="D83"/>
  <c r="T83" s="1"/>
  <c r="U82"/>
  <c r="D82"/>
  <c r="T82" s="1"/>
  <c r="U81"/>
  <c r="D81"/>
  <c r="T81" s="1"/>
  <c r="U80"/>
  <c r="D80"/>
  <c r="T80" s="1"/>
  <c r="U79"/>
  <c r="D79"/>
  <c r="T79" s="1"/>
  <c r="U78"/>
  <c r="D78"/>
  <c r="T78" s="1"/>
  <c r="U77"/>
  <c r="D77"/>
  <c r="T77" s="1"/>
  <c r="W76"/>
  <c r="S76"/>
  <c r="R76"/>
  <c r="Q76"/>
  <c r="P76"/>
  <c r="O76"/>
  <c r="N76"/>
  <c r="M76"/>
  <c r="L76"/>
  <c r="K76"/>
  <c r="J76"/>
  <c r="I76"/>
  <c r="H76"/>
  <c r="G76"/>
  <c r="F76"/>
  <c r="E76"/>
  <c r="D76"/>
  <c r="C76"/>
  <c r="U75"/>
  <c r="D75"/>
  <c r="T75" s="1"/>
  <c r="U74"/>
  <c r="D74"/>
  <c r="T74" s="1"/>
  <c r="U73"/>
  <c r="T73"/>
  <c r="D73"/>
  <c r="U72"/>
  <c r="D72"/>
  <c r="T72" s="1"/>
  <c r="U71"/>
  <c r="T71"/>
  <c r="D71"/>
  <c r="U70"/>
  <c r="T70"/>
  <c r="D70"/>
  <c r="U69"/>
  <c r="T69"/>
  <c r="D69"/>
  <c r="U68"/>
  <c r="T68"/>
  <c r="D68"/>
  <c r="U67"/>
  <c r="D67"/>
  <c r="T67" s="1"/>
  <c r="U66"/>
  <c r="D66"/>
  <c r="T66" s="1"/>
  <c r="W65"/>
  <c r="S65"/>
  <c r="R65"/>
  <c r="Q65"/>
  <c r="P65"/>
  <c r="O65"/>
  <c r="N65"/>
  <c r="N7" s="1"/>
  <c r="M65"/>
  <c r="L65"/>
  <c r="K65"/>
  <c r="J65"/>
  <c r="I65"/>
  <c r="H65"/>
  <c r="G65"/>
  <c r="F65"/>
  <c r="E65"/>
  <c r="C65"/>
  <c r="U64"/>
  <c r="D64"/>
  <c r="T64" s="1"/>
  <c r="U63"/>
  <c r="D63"/>
  <c r="T63" s="1"/>
  <c r="V63" s="1"/>
  <c r="U62"/>
  <c r="D62"/>
  <c r="T62" s="1"/>
  <c r="U61"/>
  <c r="D61"/>
  <c r="T61" s="1"/>
  <c r="U60"/>
  <c r="D60"/>
  <c r="T60" s="1"/>
  <c r="U59"/>
  <c r="D59"/>
  <c r="T59" s="1"/>
  <c r="V59" s="1"/>
  <c r="U58"/>
  <c r="D58"/>
  <c r="T58" s="1"/>
  <c r="U57"/>
  <c r="D57"/>
  <c r="T57" s="1"/>
  <c r="U56"/>
  <c r="D56"/>
  <c r="T56" s="1"/>
  <c r="U55"/>
  <c r="D55"/>
  <c r="T55" s="1"/>
  <c r="V55" s="1"/>
  <c r="U54"/>
  <c r="D54"/>
  <c r="T54" s="1"/>
  <c r="U53"/>
  <c r="D53"/>
  <c r="T53" s="1"/>
  <c r="W52"/>
  <c r="S52"/>
  <c r="R52"/>
  <c r="Q52"/>
  <c r="P52"/>
  <c r="O52"/>
  <c r="N52"/>
  <c r="M52"/>
  <c r="L52"/>
  <c r="K52"/>
  <c r="J52"/>
  <c r="I52"/>
  <c r="H52"/>
  <c r="G52"/>
  <c r="F52"/>
  <c r="E52"/>
  <c r="C52"/>
  <c r="U51"/>
  <c r="D51"/>
  <c r="T51" s="1"/>
  <c r="U50"/>
  <c r="D50"/>
  <c r="T50" s="1"/>
  <c r="U49"/>
  <c r="D49"/>
  <c r="T49" s="1"/>
  <c r="U48"/>
  <c r="D48"/>
  <c r="T48" s="1"/>
  <c r="U47"/>
  <c r="D47"/>
  <c r="T47" s="1"/>
  <c r="W46"/>
  <c r="S46"/>
  <c r="S7" s="1"/>
  <c r="R46"/>
  <c r="R7" s="1"/>
  <c r="Q46"/>
  <c r="P46"/>
  <c r="O46"/>
  <c r="N46"/>
  <c r="M46"/>
  <c r="L46"/>
  <c r="K46"/>
  <c r="J46"/>
  <c r="I46"/>
  <c r="H46"/>
  <c r="G46"/>
  <c r="F46"/>
  <c r="E46"/>
  <c r="D46"/>
  <c r="C46"/>
  <c r="C7" s="1"/>
  <c r="U45"/>
  <c r="D45"/>
  <c r="T45" s="1"/>
  <c r="U44"/>
  <c r="D44"/>
  <c r="T44" s="1"/>
  <c r="U43"/>
  <c r="D43"/>
  <c r="T43" s="1"/>
  <c r="U42"/>
  <c r="D42"/>
  <c r="T42" s="1"/>
  <c r="U41"/>
  <c r="D41"/>
  <c r="T41" s="1"/>
  <c r="U40"/>
  <c r="D40"/>
  <c r="T40" s="1"/>
  <c r="U39"/>
  <c r="D39"/>
  <c r="T39" s="1"/>
  <c r="U38"/>
  <c r="D38"/>
  <c r="T38" s="1"/>
  <c r="W37"/>
  <c r="S37"/>
  <c r="R37"/>
  <c r="Q37"/>
  <c r="P37"/>
  <c r="P7" s="1"/>
  <c r="O37"/>
  <c r="N37"/>
  <c r="M37"/>
  <c r="L37"/>
  <c r="K37"/>
  <c r="J37"/>
  <c r="I37"/>
  <c r="H37"/>
  <c r="H7" s="1"/>
  <c r="G37"/>
  <c r="F37"/>
  <c r="E37"/>
  <c r="C37"/>
  <c r="U36"/>
  <c r="D36"/>
  <c r="T36" s="1"/>
  <c r="U35"/>
  <c r="T35"/>
  <c r="D35"/>
  <c r="U34"/>
  <c r="D34"/>
  <c r="T34" s="1"/>
  <c r="U33"/>
  <c r="T33"/>
  <c r="D33"/>
  <c r="U32"/>
  <c r="T32"/>
  <c r="D32"/>
  <c r="U31"/>
  <c r="D31"/>
  <c r="T31" s="1"/>
  <c r="U30"/>
  <c r="T30"/>
  <c r="D30"/>
  <c r="U29"/>
  <c r="T29"/>
  <c r="D29"/>
  <c r="U28"/>
  <c r="D28"/>
  <c r="T28" s="1"/>
  <c r="U27"/>
  <c r="T27"/>
  <c r="D27"/>
  <c r="U26"/>
  <c r="D26"/>
  <c r="T26" s="1"/>
  <c r="U25"/>
  <c r="T25"/>
  <c r="V25" s="1"/>
  <c r="D25"/>
  <c r="U24"/>
  <c r="T24"/>
  <c r="D24"/>
  <c r="U23"/>
  <c r="D23"/>
  <c r="T23" s="1"/>
  <c r="U22"/>
  <c r="T22"/>
  <c r="D22"/>
  <c r="U21"/>
  <c r="T21"/>
  <c r="D21"/>
  <c r="U20"/>
  <c r="D20"/>
  <c r="T20" s="1"/>
  <c r="U19"/>
  <c r="T19"/>
  <c r="D19"/>
  <c r="U18"/>
  <c r="D18"/>
  <c r="T18" s="1"/>
  <c r="U17"/>
  <c r="T17"/>
  <c r="D17"/>
  <c r="U16"/>
  <c r="T16"/>
  <c r="D16"/>
  <c r="U15"/>
  <c r="D15"/>
  <c r="T15" s="1"/>
  <c r="U14"/>
  <c r="T14"/>
  <c r="D14"/>
  <c r="U13"/>
  <c r="T13"/>
  <c r="D13"/>
  <c r="U12"/>
  <c r="D12"/>
  <c r="T12" s="1"/>
  <c r="U11"/>
  <c r="T11"/>
  <c r="D11"/>
  <c r="U10"/>
  <c r="D10"/>
  <c r="T10" s="1"/>
  <c r="U9"/>
  <c r="T9"/>
  <c r="D9"/>
  <c r="D8" s="1"/>
  <c r="W8"/>
  <c r="W7" s="1"/>
  <c r="S8"/>
  <c r="R8"/>
  <c r="Q8"/>
  <c r="P8"/>
  <c r="O8"/>
  <c r="N8"/>
  <c r="M8"/>
  <c r="L8"/>
  <c r="K8"/>
  <c r="J8"/>
  <c r="I8"/>
  <c r="H8"/>
  <c r="G8"/>
  <c r="G7" s="1"/>
  <c r="F8"/>
  <c r="F7" s="1"/>
  <c r="E8"/>
  <c r="C8"/>
  <c r="O7"/>
  <c r="D4" i="12"/>
  <c r="C4"/>
  <c r="D5" i="11"/>
  <c r="D4" s="1"/>
  <c r="C5"/>
  <c r="C4" s="1"/>
  <c r="B5"/>
  <c r="B4" s="1"/>
  <c r="H13" i="2"/>
  <c r="H31" s="1"/>
  <c r="H75" s="1"/>
  <c r="B41"/>
  <c r="B4"/>
  <c r="B31" s="1"/>
  <c r="B75" s="1"/>
  <c r="C24" i="7" l="1"/>
  <c r="F24" s="1"/>
  <c r="F18"/>
  <c r="V10" i="13"/>
  <c r="V15"/>
  <c r="U87"/>
  <c r="U222"/>
  <c r="V33"/>
  <c r="V92"/>
  <c r="V178"/>
  <c r="V12"/>
  <c r="V69"/>
  <c r="V196"/>
  <c r="V18"/>
  <c r="V72"/>
  <c r="U218"/>
  <c r="U8"/>
  <c r="V100"/>
  <c r="V104"/>
  <c r="V108"/>
  <c r="V116"/>
  <c r="V186"/>
  <c r="V193"/>
  <c r="V17"/>
  <c r="V40"/>
  <c r="V48"/>
  <c r="U65"/>
  <c r="V71"/>
  <c r="U167"/>
  <c r="V20"/>
  <c r="V23"/>
  <c r="V26"/>
  <c r="V56"/>
  <c r="V60"/>
  <c r="V64"/>
  <c r="V74"/>
  <c r="V78"/>
  <c r="V115"/>
  <c r="U123"/>
  <c r="U176"/>
  <c r="V185"/>
  <c r="V189"/>
  <c r="V39"/>
  <c r="V43"/>
  <c r="V51"/>
  <c r="U113"/>
  <c r="V118"/>
  <c r="V121"/>
  <c r="V164"/>
  <c r="U197"/>
  <c r="V36"/>
  <c r="V75"/>
  <c r="V96"/>
  <c r="V112"/>
  <c r="U37"/>
  <c r="U46"/>
  <c r="V28"/>
  <c r="V31"/>
  <c r="V34"/>
  <c r="V67"/>
  <c r="U76"/>
  <c r="V89"/>
  <c r="V120"/>
  <c r="V128"/>
  <c r="U159"/>
  <c r="V166"/>
  <c r="V191"/>
  <c r="V194"/>
  <c r="V97"/>
  <c r="V101"/>
  <c r="V105"/>
  <c r="V109"/>
  <c r="U187"/>
  <c r="T65"/>
  <c r="V58"/>
  <c r="V68"/>
  <c r="V117"/>
  <c r="V126"/>
  <c r="V142"/>
  <c r="V150"/>
  <c r="E7"/>
  <c r="V27"/>
  <c r="U52"/>
  <c r="V91"/>
  <c r="V99"/>
  <c r="V184"/>
  <c r="V190"/>
  <c r="V16"/>
  <c r="V32"/>
  <c r="V57"/>
  <c r="V83"/>
  <c r="U93"/>
  <c r="V119"/>
  <c r="V133"/>
  <c r="V172"/>
  <c r="V206"/>
  <c r="V210"/>
  <c r="I7"/>
  <c r="Q7"/>
  <c r="V44"/>
  <c r="D147"/>
  <c r="D204"/>
  <c r="D208"/>
  <c r="V22"/>
  <c r="V50"/>
  <c r="V84"/>
  <c r="V134"/>
  <c r="V11"/>
  <c r="V42"/>
  <c r="D65"/>
  <c r="D87"/>
  <c r="V107"/>
  <c r="T113"/>
  <c r="V122"/>
  <c r="V125"/>
  <c r="V153"/>
  <c r="V202"/>
  <c r="V81"/>
  <c r="V85"/>
  <c r="D123"/>
  <c r="V127"/>
  <c r="V131"/>
  <c r="V135"/>
  <c r="V139"/>
  <c r="V143"/>
  <c r="V151"/>
  <c r="V155"/>
  <c r="V158"/>
  <c r="V170"/>
  <c r="V174"/>
  <c r="D181"/>
  <c r="V200"/>
  <c r="V212"/>
  <c r="V220"/>
  <c r="T223"/>
  <c r="T222" s="1"/>
  <c r="B6" i="14"/>
  <c r="B743"/>
  <c r="D1155"/>
  <c r="B692"/>
  <c r="D295"/>
  <c r="D774"/>
  <c r="V199" i="13"/>
  <c r="V203"/>
  <c r="V207"/>
  <c r="V211"/>
  <c r="V225"/>
  <c r="B387" i="14"/>
  <c r="B357" s="1"/>
  <c r="D852"/>
  <c r="D218" i="13"/>
  <c r="B53" i="14"/>
  <c r="B5" s="1"/>
  <c r="B335"/>
  <c r="D876"/>
  <c r="B206"/>
  <c r="D545"/>
  <c r="V30" i="13"/>
  <c r="V62"/>
  <c r="V130"/>
  <c r="V146"/>
  <c r="V154"/>
  <c r="V163"/>
  <c r="V173"/>
  <c r="V19"/>
  <c r="V103"/>
  <c r="U140"/>
  <c r="T159"/>
  <c r="V180"/>
  <c r="V49"/>
  <c r="V129"/>
  <c r="V145"/>
  <c r="V157"/>
  <c r="V13"/>
  <c r="V21"/>
  <c r="V29"/>
  <c r="D37"/>
  <c r="L7"/>
  <c r="V41"/>
  <c r="V45"/>
  <c r="D52"/>
  <c r="V90"/>
  <c r="V98"/>
  <c r="V102"/>
  <c r="V106"/>
  <c r="V110"/>
  <c r="D140"/>
  <c r="U147"/>
  <c r="V162"/>
  <c r="V179"/>
  <c r="V183"/>
  <c r="V192"/>
  <c r="U204"/>
  <c r="U208"/>
  <c r="V224"/>
  <c r="D313" i="14"/>
  <c r="D1182"/>
  <c r="T8" i="13"/>
  <c r="T187"/>
  <c r="V14"/>
  <c r="V54"/>
  <c r="V80"/>
  <c r="V138"/>
  <c r="V169"/>
  <c r="M7"/>
  <c r="V35"/>
  <c r="V73"/>
  <c r="V95"/>
  <c r="V111"/>
  <c r="D176"/>
  <c r="V24"/>
  <c r="V61"/>
  <c r="V70"/>
  <c r="V79"/>
  <c r="V137"/>
  <c r="V149"/>
  <c r="V165"/>
  <c r="V195"/>
  <c r="V82"/>
  <c r="V86"/>
  <c r="D93"/>
  <c r="V132"/>
  <c r="V136"/>
  <c r="V144"/>
  <c r="V152"/>
  <c r="V156"/>
  <c r="D167"/>
  <c r="V171"/>
  <c r="V175"/>
  <c r="U181"/>
  <c r="D197"/>
  <c r="V201"/>
  <c r="V213"/>
  <c r="V217"/>
  <c r="V215" s="1"/>
  <c r="V221"/>
  <c r="D489" i="14"/>
  <c r="D1221"/>
  <c r="V88" i="13"/>
  <c r="T87"/>
  <c r="V94"/>
  <c r="T93"/>
  <c r="V177"/>
  <c r="T176"/>
  <c r="V124"/>
  <c r="T123"/>
  <c r="V148"/>
  <c r="T147"/>
  <c r="V205"/>
  <c r="V204" s="1"/>
  <c r="T204"/>
  <c r="V209"/>
  <c r="T208"/>
  <c r="V219"/>
  <c r="T218"/>
  <c r="V38"/>
  <c r="T37"/>
  <c r="V182"/>
  <c r="T181"/>
  <c r="V47"/>
  <c r="T46"/>
  <c r="V53"/>
  <c r="T52"/>
  <c r="V77"/>
  <c r="T76"/>
  <c r="V141"/>
  <c r="T140"/>
  <c r="V168"/>
  <c r="T167"/>
  <c r="V198"/>
  <c r="T197"/>
  <c r="T215"/>
  <c r="V9"/>
  <c r="V66"/>
  <c r="V114"/>
  <c r="V160"/>
  <c r="V188"/>
  <c r="D215"/>
  <c r="V223"/>
  <c r="V176" l="1"/>
  <c r="U7"/>
  <c r="V8"/>
  <c r="V65"/>
  <c r="V140"/>
  <c r="V181"/>
  <c r="V93"/>
  <c r="V208"/>
  <c r="V187"/>
  <c r="V197"/>
  <c r="V52"/>
  <c r="V218"/>
  <c r="V123"/>
  <c r="V167"/>
  <c r="D7"/>
  <c r="V113"/>
  <c r="V222"/>
  <c r="V76"/>
  <c r="V37"/>
  <c r="V147"/>
  <c r="V87"/>
  <c r="V46"/>
  <c r="V159"/>
  <c r="T7"/>
  <c r="V7" l="1"/>
</calcChain>
</file>

<file path=xl/sharedStrings.xml><?xml version="1.0" encoding="utf-8"?>
<sst xmlns="http://schemas.openxmlformats.org/spreadsheetml/2006/main" count="6227" uniqueCount="3070">
  <si>
    <t>附件</t>
    <phoneticPr fontId="3" type="noConversion"/>
  </si>
  <si>
    <t xml:space="preserve">  表一</t>
  </si>
  <si>
    <t>单位：万元</t>
  </si>
  <si>
    <t>预算科目</t>
  </si>
  <si>
    <t>完成年初
预算%</t>
  </si>
  <si>
    <t>比上年决算增减%</t>
    <phoneticPr fontId="3" type="noConversion"/>
  </si>
  <si>
    <t>完成年度
预算%</t>
  </si>
  <si>
    <t>一、税收收入</t>
  </si>
  <si>
    <t>一、一般公共服务</t>
  </si>
  <si>
    <t>　　增值税</t>
  </si>
  <si>
    <t>二、国防</t>
  </si>
  <si>
    <t>　　营业税</t>
  </si>
  <si>
    <t>三、公共安全</t>
  </si>
  <si>
    <t>　　企业所得税</t>
  </si>
  <si>
    <t>四、教育</t>
  </si>
  <si>
    <t>　　企业所得税退税</t>
  </si>
  <si>
    <t>五、科学技术</t>
  </si>
  <si>
    <t>　　个人所得税</t>
  </si>
  <si>
    <t>六、文化体育与传媒</t>
  </si>
  <si>
    <t>　　城市维护建设税</t>
  </si>
  <si>
    <t>七、社会保障和就业</t>
    <phoneticPr fontId="3" type="noConversion"/>
  </si>
  <si>
    <t xml:space="preserve">    房产税</t>
  </si>
  <si>
    <t>八、医疗卫生与计划生育支出</t>
    <phoneticPr fontId="3" type="noConversion"/>
  </si>
  <si>
    <t xml:space="preserve">    印花税</t>
  </si>
  <si>
    <t>九、节能环保</t>
  </si>
  <si>
    <t xml:space="preserve">    城镇土地使用税</t>
  </si>
  <si>
    <t>十、城乡社区事务</t>
    <phoneticPr fontId="3" type="noConversion"/>
  </si>
  <si>
    <t xml:space="preserve">    土地增值税</t>
  </si>
  <si>
    <t>十一、农林水事务</t>
  </si>
  <si>
    <t xml:space="preserve">    车船税</t>
  </si>
  <si>
    <t>十二、交通运输</t>
  </si>
  <si>
    <t xml:space="preserve">    耕地占用税</t>
  </si>
  <si>
    <t>十三、资源勘探电力信息等事务</t>
  </si>
  <si>
    <t xml:space="preserve">    契税</t>
  </si>
  <si>
    <t>十四、商业服务业等事务</t>
  </si>
  <si>
    <t>二、非税收入</t>
  </si>
  <si>
    <t>十五、金融支出</t>
    <phoneticPr fontId="3" type="noConversion"/>
  </si>
  <si>
    <t>　　专项收入</t>
  </si>
  <si>
    <t>十六、国土资源气象等事务</t>
  </si>
  <si>
    <t>　　行政事业性收费收入</t>
  </si>
  <si>
    <t>十七、住房保障支出</t>
  </si>
  <si>
    <t>　　罚没收入</t>
  </si>
  <si>
    <t>十八、粮油物资储备事务</t>
  </si>
  <si>
    <t>　　国有资本经营收入</t>
  </si>
  <si>
    <t>二十、预备费</t>
  </si>
  <si>
    <t>　　国有资源（资产）有偿使用收入</t>
  </si>
  <si>
    <t>二十一、债务付息支出</t>
    <phoneticPr fontId="3" type="noConversion"/>
  </si>
  <si>
    <t>　　其他收入</t>
  </si>
  <si>
    <t>二十二、债务发行费用支出</t>
    <phoneticPr fontId="3" type="noConversion"/>
  </si>
  <si>
    <t>二十三、其他支出</t>
    <phoneticPr fontId="3" type="noConversion"/>
  </si>
  <si>
    <t>二十四、上年结转专款支出</t>
    <phoneticPr fontId="3" type="noConversion"/>
  </si>
  <si>
    <t>转移性支出</t>
  </si>
  <si>
    <t xml:space="preserve">    补助下级支出</t>
  </si>
  <si>
    <t xml:space="preserve">    上解上级支出</t>
  </si>
  <si>
    <t xml:space="preserve">    调出资金</t>
  </si>
  <si>
    <t xml:space="preserve">    安排预算稳定调节基金</t>
  </si>
  <si>
    <t xml:space="preserve">    债券转贷支出</t>
  </si>
  <si>
    <t>转移性收入</t>
  </si>
  <si>
    <t xml:space="preserve">    援助其他地区支出</t>
  </si>
  <si>
    <t xml:space="preserve">    年终结余</t>
  </si>
  <si>
    <t xml:space="preserve">    下级上解收入</t>
  </si>
  <si>
    <t xml:space="preserve">        其中：净结余</t>
  </si>
  <si>
    <t xml:space="preserve">    调入资金</t>
  </si>
  <si>
    <t xml:space="preserve">支出总计         </t>
  </si>
  <si>
    <t xml:space="preserve">    调入预算稳定调节基金</t>
  </si>
  <si>
    <t xml:space="preserve">    接受其他地区援助收入</t>
  </si>
  <si>
    <t xml:space="preserve">    上年结余收入</t>
  </si>
  <si>
    <t xml:space="preserve">收入总计         </t>
  </si>
  <si>
    <t xml:space="preserve">  表二</t>
  </si>
  <si>
    <t>完成年初预算%</t>
  </si>
  <si>
    <t>比上年决算增减%</t>
  </si>
  <si>
    <t xml:space="preserve"> 合    计</t>
  </si>
  <si>
    <t>上级补助收入</t>
  </si>
  <si>
    <t xml:space="preserve">  返还性收入</t>
  </si>
  <si>
    <t xml:space="preserve">    增值税和消费税税收返还收入</t>
  </si>
  <si>
    <t xml:space="preserve">    所得税基数返还收入</t>
  </si>
  <si>
    <t xml:space="preserve">    成品油价格和税费改革税收返还收入</t>
  </si>
  <si>
    <t xml:space="preserve">    其他税收返还收入</t>
  </si>
  <si>
    <t xml:space="preserve">  一般性转移支付收入</t>
  </si>
  <si>
    <t xml:space="preserve">  专项转移支付收入</t>
  </si>
  <si>
    <t>下级上解收入</t>
  </si>
  <si>
    <t xml:space="preserve">  体制上解收入</t>
  </si>
  <si>
    <t xml:space="preserve">  出口退税专项上解收入</t>
  </si>
  <si>
    <t xml:space="preserve">  专项上解收入</t>
  </si>
  <si>
    <t xml:space="preserve">调入资金   </t>
  </si>
  <si>
    <t>调入预算稳定调节基金</t>
  </si>
  <si>
    <t>债券转贷收入</t>
  </si>
  <si>
    <t>接受其他地区援助收入</t>
  </si>
  <si>
    <t>上年结余</t>
  </si>
  <si>
    <t xml:space="preserve">  表三</t>
  </si>
  <si>
    <t>合    计</t>
  </si>
  <si>
    <t>补助下级支出</t>
  </si>
  <si>
    <t xml:space="preserve">  返还性支出</t>
  </si>
  <si>
    <t xml:space="preserve">  一般性转移支付</t>
  </si>
  <si>
    <t xml:space="preserve">    体制补助支出</t>
  </si>
  <si>
    <t xml:space="preserve">    均衡性转移支付支出</t>
  </si>
  <si>
    <t xml:space="preserve">    革命老区及民族和边境地区转移支付支出</t>
  </si>
  <si>
    <t xml:space="preserve">    县级基本财力保障机制奖补资金支出</t>
  </si>
  <si>
    <t xml:space="preserve">    结算补助支出</t>
  </si>
  <si>
    <t xml:space="preserve">    化解债务补助支出</t>
  </si>
  <si>
    <t xml:space="preserve">    资源枯竭型城市转移支付补助支出</t>
  </si>
  <si>
    <t xml:space="preserve">    企业事业单位划转补助支出</t>
  </si>
  <si>
    <t xml:space="preserve">    成品油价格和税费改革转移支付补助支出</t>
  </si>
  <si>
    <t xml:space="preserve">    基层公检法司转移支付支出</t>
  </si>
  <si>
    <t xml:space="preserve">    义务教育等转移支付支出</t>
  </si>
  <si>
    <t xml:space="preserve">    基本养老保险和低保等转移支付支出</t>
  </si>
  <si>
    <t xml:space="preserve">    新型农村合作医疗等转移支付支出</t>
  </si>
  <si>
    <t xml:space="preserve">    农村综合改革转移支付支出</t>
  </si>
  <si>
    <t xml:space="preserve">    产粮(油)大县奖励资金支出</t>
  </si>
  <si>
    <t xml:space="preserve">    重点生态功能区转移支付支出</t>
  </si>
  <si>
    <t xml:space="preserve">    固定数额补助支出</t>
  </si>
  <si>
    <t xml:space="preserve">    其他一般性转移支付支出</t>
  </si>
  <si>
    <t xml:space="preserve">  专项转移支付</t>
  </si>
  <si>
    <t>上解上级支出</t>
  </si>
  <si>
    <t xml:space="preserve">   体制上解支出</t>
    <phoneticPr fontId="3" type="noConversion"/>
  </si>
  <si>
    <t xml:space="preserve">   出口退税专项上解支出</t>
    <phoneticPr fontId="3" type="noConversion"/>
  </si>
  <si>
    <t xml:space="preserve">   成品油价格和税费改革专项上解支出</t>
    <phoneticPr fontId="3" type="noConversion"/>
  </si>
  <si>
    <t xml:space="preserve">   专项上解支出</t>
    <phoneticPr fontId="3" type="noConversion"/>
  </si>
  <si>
    <t>调出资金</t>
  </si>
  <si>
    <t>安排预算稳定调节基金</t>
  </si>
  <si>
    <t>债券转贷支出</t>
    <phoneticPr fontId="3" type="noConversion"/>
  </si>
  <si>
    <t>地方政府债券还本支出</t>
    <phoneticPr fontId="3" type="noConversion"/>
  </si>
  <si>
    <t>援助其他地区支出</t>
  </si>
  <si>
    <t>年终结余</t>
  </si>
  <si>
    <t xml:space="preserve">  其中：净结余</t>
  </si>
  <si>
    <t>科目编码</t>
  </si>
  <si>
    <t>科目名称</t>
  </si>
  <si>
    <t>预算数</t>
  </si>
  <si>
    <t>变动项目</t>
  </si>
  <si>
    <t>调整预算数</t>
  </si>
  <si>
    <t>决算数</t>
  </si>
  <si>
    <t>预算结余</t>
  </si>
  <si>
    <t>结转下年使用数</t>
  </si>
  <si>
    <t>小计</t>
  </si>
  <si>
    <t>专项转移支付</t>
  </si>
  <si>
    <t>返还性收入</t>
  </si>
  <si>
    <t>一般性转
移支付</t>
  </si>
  <si>
    <t>上年结转_x000D_
使用数</t>
  </si>
  <si>
    <t>动支预_x000D_
备费</t>
  </si>
  <si>
    <t>科目调剂</t>
  </si>
  <si>
    <t>本年短收安排</t>
  </si>
  <si>
    <t>债务收入</t>
  </si>
  <si>
    <t>债务转贷收入</t>
  </si>
  <si>
    <t>动用预算稳定调节基金</t>
  </si>
  <si>
    <t>调入资金</t>
  </si>
  <si>
    <t>补助下级专款</t>
  </si>
  <si>
    <t>省补助计划单列市</t>
  </si>
  <si>
    <t>其他</t>
  </si>
  <si>
    <t>一般公共预算支出</t>
  </si>
  <si>
    <t>一般公共服务支出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</si>
  <si>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</si>
  <si>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</si>
  <si>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</si>
  <si>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</si>
  <si>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</si>
  <si>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</si>
  <si>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</si>
  <si>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</si>
  <si>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</si>
  <si>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人力资源事务</t>
  </si>
  <si>
    <t xml:space="preserve">  纪检监察事务</t>
  </si>
  <si>
    <t xml:space="preserve">  商贸事务</t>
  </si>
  <si>
    <t xml:space="preserve">  知识产权事务</t>
  </si>
  <si>
    <t xml:space="preserve">  工商行政管理事务</t>
  </si>
  <si>
    <t xml:space="preserve">  质量技术监督与检验检疫事务</t>
  </si>
  <si>
    <t xml:space="preserve">  民族事务</t>
  </si>
  <si>
    <t xml:space="preserve">  宗教事务</t>
  </si>
  <si>
    <t xml:space="preserve">  港澳台侨事务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</si>
  <si>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</si>
  <si>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</si>
  <si>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</si>
  <si>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</si>
  <si>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</si>
  <si>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</si>
  <si>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</si>
  <si>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</si>
  <si>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</si>
  <si>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其他一般公共服务支出</t>
  </si>
  <si>
    <t>外交支出</t>
  </si>
  <si>
    <t xml:space="preserve">  外交管理事务</t>
  </si>
  <si>
    <t xml:space="preserve">  驻外机构</t>
  </si>
  <si>
    <t xml:space="preserve">  对外援助</t>
  </si>
  <si>
    <t xml:space="preserve">  国际组织</t>
  </si>
  <si>
    <t xml:space="preserve">  对外合作与交流</t>
  </si>
  <si>
    <t xml:space="preserve">  对外宣传</t>
  </si>
  <si>
    <t xml:space="preserve">  边界勘界联检</t>
  </si>
  <si>
    <t xml:space="preserve">  其他外交支出</t>
  </si>
  <si>
    <t>国防支出</t>
  </si>
  <si>
    <t xml:space="preserve">  现役部队</t>
  </si>
  <si>
    <t xml:space="preserve">  国防科研事业</t>
  </si>
  <si>
    <t xml:space="preserve">  专项工程</t>
  </si>
  <si>
    <t xml:space="preserve">  国防动员</t>
  </si>
  <si>
    <t xml:space="preserve">  其他国防支出</t>
  </si>
  <si>
    <t>公共安全支出</t>
  </si>
  <si>
    <t xml:space="preserve">  武装警察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</si>
  <si>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</si>
  <si>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</si>
  <si>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</si>
  <si>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</si>
  <si>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</si>
  <si>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</si>
  <si>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</si>
  <si>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</si>
  <si>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</si>
  <si>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</si>
  <si>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教育支出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</si>
  <si>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</si>
  <si>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</si>
  <si>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</si>
  <si>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</si>
  <si>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</si>
  <si>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</si>
  <si>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</si>
  <si>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</si>
  <si>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</si>
  <si>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</si>
  <si>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科学技术支出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</si>
  <si>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</si>
  <si>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</si>
  <si>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</si>
  <si>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</si>
  <si>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</si>
  <si>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</si>
  <si>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</si>
  <si>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</si>
  <si>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其他科学技术支出</t>
  </si>
  <si>
    <t>文化体育与传媒支出</t>
  </si>
  <si>
    <t xml:space="preserve">  文化</t>
  </si>
  <si>
    <t xml:space="preserve">  文物</t>
  </si>
  <si>
    <t xml:space="preserve">  体育</t>
  </si>
  <si>
    <t xml:space="preserve">  其他文化体育与传媒支出</t>
  </si>
  <si>
    <t>社会保障和就业支出</t>
  </si>
  <si>
    <t xml:space="preserve">  人力资源和社会保障管理事务</t>
  </si>
  <si>
    <t xml:space="preserve">  民政管理事务</t>
  </si>
  <si>
    <t xml:space="preserve">  财政对社会保险基金的补助</t>
  </si>
  <si>
    <t xml:space="preserve">  补充全国社会保障基金</t>
  </si>
  <si>
    <t xml:space="preserve">  行政事业单位离退休</t>
  </si>
  <si>
    <t xml:space="preserve">  企业改革补助</t>
  </si>
  <si>
    <t xml:space="preserve">  就业补助</t>
  </si>
  <si>
    <t xml:space="preserve">  抚恤</t>
  </si>
  <si>
    <t xml:space="preserve">  退役安置</t>
  </si>
  <si>
    <t xml:space="preserve">  社会福利</t>
  </si>
  <si>
    <t xml:space="preserve">  残疾人事业</t>
  </si>
  <si>
    <t xml:space="preserve">  自然灾害生活救助</t>
  </si>
  <si>
    <t xml:space="preserve">  红十字事业</t>
  </si>
  <si>
    <t xml:space="preserve">  最低生活保障</t>
  </si>
  <si>
    <t xml:space="preserve">  临时救助</t>
  </si>
  <si>
    <t xml:space="preserve">  特困人员供养</t>
  </si>
  <si>
    <t xml:space="preserve">  补充道路交通事故社会救助基金</t>
  </si>
  <si>
    <t xml:space="preserve">  其他生活救助</t>
  </si>
  <si>
    <t xml:space="preserve">  其他社会保障和就业支出</t>
  </si>
  <si>
    <t>医疗卫生与计划生育支出</t>
  </si>
  <si>
    <t xml:space="preserve">  医疗卫生与计划生育管理事务</t>
  </si>
  <si>
    <t xml:space="preserve">  公立医院</t>
  </si>
  <si>
    <t xml:space="preserve">  基层医疗卫生机构</t>
  </si>
  <si>
    <t xml:space="preserve">  公共卫生</t>
  </si>
  <si>
    <t xml:space="preserve">  医疗保障</t>
  </si>
  <si>
    <t xml:space="preserve">  中医药</t>
  </si>
  <si>
    <t xml:space="preserve">  计划生育事务</t>
  </si>
  <si>
    <t xml:space="preserve">  食品和药品监督管理事务</t>
  </si>
  <si>
    <t xml:space="preserve">  其他医疗卫生与计划生育支出</t>
  </si>
  <si>
    <t>节能环保支出</t>
  </si>
  <si>
    <t xml:space="preserve">  环境保护管理事务</t>
  </si>
  <si>
    <t xml:space="preserve">  环境监测与监察</t>
  </si>
  <si>
    <t xml:space="preserve">  污染防治</t>
  </si>
  <si>
    <t xml:space="preserve">    其中:排污费安排的支出</t>
  </si>
  <si>
    <t xml:space="preserve">  自然生态保护</t>
  </si>
  <si>
    <t xml:space="preserve">  天然林保护</t>
  </si>
  <si>
    <t xml:space="preserve">  退耕还林</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</si>
  <si>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</si>
  <si>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</si>
  <si>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</si>
  <si>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</si>
  <si>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</si>
  <si>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</si>
  <si>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</si>
  <si>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</si>
  <si>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</si>
  <si>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城乡社区支出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</si>
  <si>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</si>
  <si>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</si>
  <si>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</si>
  <si>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</si>
  <si>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</si>
  <si>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</si>
  <si>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农林水支出</t>
  </si>
  <si>
    <t xml:space="preserve">  农业</t>
  </si>
  <si>
    <t xml:space="preserve">  林业</t>
  </si>
  <si>
    <t xml:space="preserve">  水利</t>
  </si>
  <si>
    <t xml:space="preserve">    其中:水资源费安排的支出</t>
  </si>
  <si>
    <t xml:space="preserve">  南水北调</t>
  </si>
  <si>
    <t xml:space="preserve">  扶贫</t>
  </si>
  <si>
    <t xml:space="preserve">  农业综合开发</t>
  </si>
  <si>
    <t xml:space="preserve">  农村综合改革</t>
  </si>
  <si>
    <t xml:space="preserve">  目标价格补贴</t>
  </si>
  <si>
    <t xml:space="preserve">  其他农林水支出</t>
  </si>
  <si>
    <t>交通运输支出</t>
  </si>
  <si>
    <t xml:space="preserve">  公路水路运输</t>
  </si>
  <si>
    <t xml:space="preserve">  铁路运输</t>
  </si>
  <si>
    <t xml:space="preserve">  民用航空运输</t>
  </si>
  <si>
    <t xml:space="preserve">  邮政业支出</t>
  </si>
  <si>
    <t xml:space="preserve">  车辆购置税支出</t>
  </si>
  <si>
    <t xml:space="preserve">  其他交通运输支出</t>
  </si>
  <si>
    <t>资源勘探信息等支出</t>
  </si>
  <si>
    <t xml:space="preserve">  资源勘探开发</t>
  </si>
  <si>
    <t xml:space="preserve">  制造业</t>
  </si>
  <si>
    <t xml:space="preserve">  建筑业</t>
  </si>
  <si>
    <t xml:space="preserve">  工业和信息产业监管</t>
  </si>
  <si>
    <t xml:space="preserve">  安全生产监管</t>
  </si>
  <si>
    <t xml:space="preserve">  国有资产监管</t>
  </si>
  <si>
    <t xml:space="preserve">  支持中小企业发展和管理支出</t>
  </si>
  <si>
    <t xml:space="preserve">  其他资源勘探信息等支出</t>
  </si>
  <si>
    <t>商业服务业等支出</t>
  </si>
  <si>
    <t xml:space="preserve">  商业流通事务</t>
  </si>
  <si>
    <t xml:space="preserve">  旅游业管理与服务支出</t>
  </si>
  <si>
    <t xml:space="preserve">  涉外发展服务支出</t>
  </si>
  <si>
    <t xml:space="preserve">  其他商业服务业等支出</t>
  </si>
  <si>
    <t>金融支出</t>
  </si>
  <si>
    <t xml:space="preserve">  金融部门行政支出</t>
  </si>
  <si>
    <t xml:space="preserve">  金融部门监管支出</t>
  </si>
  <si>
    <t xml:space="preserve">  金融发展支出</t>
  </si>
  <si>
    <t xml:space="preserve">  金融调控支出</t>
  </si>
  <si>
    <t xml:space="preserve">  其他金融支出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</si>
  <si>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</si>
  <si>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</si>
  <si>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</si>
  <si>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</si>
  <si>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</si>
  <si>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</si>
  <si>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</si>
  <si>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</si>
  <si>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国土海洋气象等支出</t>
  </si>
  <si>
    <t xml:space="preserve">  国土资源事务</t>
  </si>
  <si>
    <t xml:space="preserve">  海洋管理事务</t>
  </si>
  <si>
    <t xml:space="preserve">  测绘事务</t>
  </si>
  <si>
    <t xml:space="preserve">  地震事务</t>
  </si>
  <si>
    <t xml:space="preserve">  气象事务</t>
  </si>
  <si>
    <t xml:space="preserve">  其他国土海洋气象等支出</t>
  </si>
  <si>
    <t>住房保障支出</t>
  </si>
  <si>
    <t xml:space="preserve">  保障性安居工程支出</t>
  </si>
  <si>
    <t xml:space="preserve">  住房改革支出</t>
  </si>
  <si>
    <t xml:space="preserve">  城乡社区住宅</t>
  </si>
  <si>
    <t>粮油物资储备支出</t>
  </si>
  <si>
    <t xml:space="preserve">  粮油事务</t>
  </si>
  <si>
    <t xml:space="preserve">  物资事务</t>
  </si>
  <si>
    <t xml:space="preserve">  能源储备</t>
  </si>
  <si>
    <t xml:space="preserve">  粮油储备</t>
  </si>
  <si>
    <t xml:space="preserve">  重要商品储备</t>
  </si>
  <si>
    <t>预备费</t>
  </si>
  <si>
    <t>其他支出(类)</t>
  </si>
  <si>
    <t xml:space="preserve">  年初预留</t>
  </si>
  <si>
    <t xml:space="preserve">  其他支出(款)</t>
  </si>
  <si>
    <t>债务付息支出</t>
  </si>
  <si>
    <t>债务发行费用支出</t>
  </si>
  <si>
    <t xml:space="preserve">  表五</t>
  </si>
  <si>
    <t>收入</t>
  </si>
  <si>
    <t xml:space="preserve">支出 </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</si>
  <si>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</si>
  <si>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</si>
  <si>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</si>
  <si>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</si>
  <si>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</si>
  <si>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</si>
  <si>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</si>
  <si>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</si>
  <si>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</si>
  <si>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</si>
  <si>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</si>
  <si>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政协会议</t>
  </si>
  <si>
    <t xml:space="preserve">    委员视察</t>
  </si>
  <si>
    <t xml:space="preserve">    参政议政</t>
  </si>
  <si>
    <t xml:space="preserve">    其他政协事务支出</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</si>
  <si>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</si>
  <si>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</si>
  <si>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</si>
  <si>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</si>
  <si>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</si>
  <si>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</si>
  <si>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</si>
  <si>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</si>
  <si>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</si>
  <si>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</si>
  <si>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</si>
  <si>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</si>
  <si>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</si>
  <si>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</si>
  <si>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</si>
  <si>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</si>
  <si>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</si>
  <si>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</si>
  <si>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</si>
  <si>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</si>
  <si>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</si>
  <si>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</si>
  <si>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</si>
  <si>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</si>
  <si>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</si>
  <si>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</si>
  <si>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</si>
  <si>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</si>
  <si>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</si>
  <si>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</si>
  <si>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</si>
  <si>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</si>
  <si>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审计业务</t>
  </si>
  <si>
    <t xml:space="preserve">    审计管理</t>
  </si>
  <si>
    <t xml:space="preserve">    其他审计事务支出</t>
  </si>
  <si>
    <t xml:space="preserve">    收费业务</t>
  </si>
  <si>
    <t xml:space="preserve">    缉私办案</t>
  </si>
  <si>
    <t xml:space="preserve">    口岸电子执法系统建设与维护</t>
  </si>
  <si>
    <t xml:space="preserve">    其他海关事务支出</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</si>
  <si>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</si>
  <si>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</si>
  <si>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</si>
  <si>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</si>
  <si>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</si>
  <si>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</si>
  <si>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</si>
  <si>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</si>
  <si>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</si>
  <si>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</si>
  <si>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大案要案查处</t>
  </si>
  <si>
    <t xml:space="preserve">    派驻派出机构</t>
  </si>
  <si>
    <t xml:space="preserve">    中央巡视</t>
  </si>
  <si>
    <t xml:space="preserve">    其他纪检监察事务支出</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</si>
  <si>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</si>
  <si>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</si>
  <si>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</si>
  <si>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</si>
  <si>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</si>
  <si>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</si>
  <si>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</si>
  <si>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</si>
  <si>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</si>
  <si>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</si>
  <si>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</si>
  <si>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</si>
  <si>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</si>
  <si>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工商行政管理专项</t>
  </si>
  <si>
    <t xml:space="preserve">    执法办案专项</t>
  </si>
  <si>
    <t xml:space="preserve">    消费者权益保护</t>
  </si>
  <si>
    <t xml:space="preserve">    其他工商行政管理事务支出</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</si>
  <si>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</si>
  <si>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</si>
  <si>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</si>
  <si>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</si>
  <si>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</si>
  <si>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</si>
  <si>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</si>
  <si>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民族工作专项</t>
  </si>
  <si>
    <t xml:space="preserve">    其他民族事务支出</t>
  </si>
  <si>
    <t xml:space="preserve">    宗教工作专项</t>
  </si>
  <si>
    <t xml:space="preserve">    其他宗教事务支出</t>
  </si>
  <si>
    <t xml:space="preserve">    港澳事务</t>
  </si>
  <si>
    <t xml:space="preserve">    台湾事务</t>
  </si>
  <si>
    <t xml:space="preserve">    华侨事务</t>
  </si>
  <si>
    <t xml:space="preserve">    其他港澳台侨事务支出</t>
  </si>
  <si>
    <t xml:space="preserve">    档案馆</t>
  </si>
  <si>
    <t xml:space="preserve">    其他档案事务支出</t>
  </si>
  <si>
    <t xml:space="preserve">    其他民主党派及工商联事务支出</t>
  </si>
  <si>
    <t xml:space="preserve">    厂务公开</t>
  </si>
  <si>
    <t xml:space="preserve">    工会疗养休养</t>
  </si>
  <si>
    <t xml:space="preserve">    其他群众团体事务支出</t>
  </si>
  <si>
    <t xml:space="preserve">    专项业务</t>
  </si>
  <si>
    <t xml:space="preserve">    其他党委办公厅(室)及相关机构事务支出</t>
  </si>
  <si>
    <t xml:space="preserve">    其他组织事务支出</t>
  </si>
  <si>
    <t xml:space="preserve">    其他宣传事务支出</t>
  </si>
  <si>
    <t xml:space="preserve">    其他统战事务支出</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</si>
  <si>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</si>
  <si>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</si>
  <si>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</si>
  <si>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</si>
  <si>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</si>
  <si>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</si>
  <si>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 xml:space="preserve">    其他外交管理事务支出</t>
  </si>
  <si>
    <t xml:space="preserve">    驻外使领馆(团、处)</t>
  </si>
  <si>
    <t xml:space="preserve">    其他驻外机构支出</t>
  </si>
  <si>
    <t xml:space="preserve">    对外成套项目援助</t>
  </si>
  <si>
    <t xml:space="preserve">    对外一般物资援助</t>
  </si>
  <si>
    <t xml:space="preserve">    对外科技合作援助</t>
  </si>
  <si>
    <t xml:space="preserve">    对外优惠贷款援助及贴息</t>
  </si>
  <si>
    <t xml:space="preserve">    对外医疗援助</t>
  </si>
  <si>
    <t xml:space="preserve">    其他对外援助支出</t>
  </si>
  <si>
    <t xml:space="preserve">    国际组织会费</t>
  </si>
  <si>
    <t xml:space="preserve">    国际组织捐赠</t>
  </si>
  <si>
    <t xml:space="preserve">    维和摊款</t>
  </si>
  <si>
    <t xml:space="preserve">    国际组织股金及基金</t>
  </si>
  <si>
    <t xml:space="preserve">    其他国际组织支出</t>
  </si>
  <si>
    <t xml:space="preserve">    在华国际会议</t>
  </si>
  <si>
    <t xml:space="preserve">    国际交流活动</t>
  </si>
  <si>
    <t xml:space="preserve">    其他对外合作与交流支出</t>
  </si>
  <si>
    <t xml:space="preserve">  对外宣传(款)</t>
  </si>
  <si>
    <t xml:space="preserve">    对外宣传(项)</t>
  </si>
  <si>
    <t xml:space="preserve">    边界勘界</t>
  </si>
  <si>
    <t xml:space="preserve">    边界联检</t>
  </si>
  <si>
    <t xml:space="preserve">    边界界桩维护</t>
  </si>
  <si>
    <t xml:space="preserve">    其他支出</t>
  </si>
  <si>
    <t xml:space="preserve">  其他外交支出(款)</t>
  </si>
  <si>
    <t xml:space="preserve">    其他外交支出(项)</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</si>
  <si>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</si>
  <si>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</si>
  <si>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</si>
  <si>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</si>
  <si>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</si>
  <si>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</si>
  <si>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</si>
  <si>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</si>
  <si>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</si>
  <si>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</si>
  <si>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</si>
  <si>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</si>
  <si>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</si>
  <si>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其他国防动员支出</t>
  </si>
  <si>
    <t xml:space="preserve">  其他国防支出(款)</t>
  </si>
  <si>
    <t xml:space="preserve">    其他国防支出(项)</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</si>
  <si>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</si>
  <si>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</si>
  <si>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</si>
  <si>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</si>
  <si>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</si>
  <si>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</si>
  <si>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</si>
  <si>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</si>
  <si>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其他武装警察支出</t>
  </si>
  <si>
    <t xml:space="preserve">    治安管理</t>
  </si>
  <si>
    <t xml:space="preserve">    国内安全保卫</t>
  </si>
  <si>
    <t xml:space="preserve">    刑事侦查</t>
  </si>
  <si>
    <t xml:space="preserve">    经济犯罪侦查</t>
  </si>
  <si>
    <t xml:space="preserve">    出入境管理</t>
  </si>
  <si>
    <t xml:space="preserve">    行动技术管理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</si>
  <si>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</si>
  <si>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</si>
  <si>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</si>
  <si>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</si>
  <si>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</si>
  <si>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</si>
  <si>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</si>
  <si>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</si>
  <si>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</si>
  <si>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</si>
  <si>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安全业务</t>
  </si>
  <si>
    <t xml:space="preserve">    其他国家安全支出</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</si>
  <si>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</si>
  <si>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</si>
  <si>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</si>
  <si>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</si>
  <si>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</si>
  <si>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</si>
  <si>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</si>
  <si>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案件审判</t>
  </si>
  <si>
    <t xml:space="preserve">    案件执行</t>
  </si>
  <si>
    <t xml:space="preserve">    “两庭”建设</t>
  </si>
  <si>
    <t xml:space="preserve">    其他法院支出</t>
  </si>
  <si>
    <t xml:space="preserve">    基层司法业务</t>
  </si>
  <si>
    <t xml:space="preserve">    普法宣传</t>
  </si>
  <si>
    <t xml:space="preserve">    律师公证管理</t>
  </si>
  <si>
    <t xml:space="preserve">    法律援助</t>
  </si>
  <si>
    <t xml:space="preserve">    司法统一考试</t>
  </si>
  <si>
    <t xml:space="preserve">    仲裁</t>
  </si>
  <si>
    <t xml:space="preserve">    其他司法支出</t>
  </si>
  <si>
    <t xml:space="preserve">    犯人生活</t>
  </si>
  <si>
    <t xml:space="preserve">    犯人改造</t>
  </si>
  <si>
    <t xml:space="preserve">    狱政设施建设</t>
  </si>
  <si>
    <t xml:space="preserve">    其他监狱支出</t>
  </si>
  <si>
    <t xml:space="preserve">    强制隔离戒毒人员生活</t>
  </si>
  <si>
    <t xml:space="preserve">    强制隔离戒毒人员教育</t>
  </si>
  <si>
    <t xml:space="preserve">    所政设施建设</t>
  </si>
  <si>
    <t xml:space="preserve">    其他强制隔离戒毒支出</t>
  </si>
  <si>
    <t xml:space="preserve">    保密技术</t>
  </si>
  <si>
    <t xml:space="preserve">    保密管理</t>
  </si>
  <si>
    <t xml:space="preserve">    其他国家保密支出</t>
  </si>
  <si>
    <t xml:space="preserve">    专项缉私活动支出</t>
  </si>
  <si>
    <t xml:space="preserve">    缉私情报</t>
  </si>
  <si>
    <t xml:space="preserve">    禁毒及缉毒</t>
  </si>
  <si>
    <t xml:space="preserve">    其他缉私警察支出</t>
  </si>
  <si>
    <t xml:space="preserve">  其他公共安全支出(款)</t>
  </si>
  <si>
    <t xml:space="preserve">    其他公共安全支出(项)</t>
  </si>
  <si>
    <t xml:space="preserve">    其他消防</t>
  </si>
  <si>
    <t xml:space="preserve">    其他教育管理事务支出</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</si>
  <si>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</si>
  <si>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</si>
  <si>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</si>
  <si>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</si>
  <si>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</si>
  <si>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</si>
  <si>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</si>
  <si>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</si>
  <si>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</si>
  <si>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</si>
  <si>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</si>
  <si>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</si>
  <si>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</si>
  <si>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</si>
  <si>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成人初等教育</t>
  </si>
  <si>
    <t xml:space="preserve">    成人中等教育</t>
  </si>
  <si>
    <t xml:space="preserve">    成人高等教育</t>
  </si>
  <si>
    <t xml:space="preserve">    成人广播电视教育</t>
  </si>
  <si>
    <t xml:space="preserve">    其他成人教育支出</t>
  </si>
  <si>
    <t xml:space="preserve">    广播电视学校</t>
  </si>
  <si>
    <t xml:space="preserve">    教育电视台</t>
  </si>
  <si>
    <t xml:space="preserve">    其他广播电视教育支出</t>
  </si>
  <si>
    <t xml:space="preserve">    出国留学教育</t>
  </si>
  <si>
    <t xml:space="preserve">    来华留学教育</t>
  </si>
  <si>
    <t xml:space="preserve">    其他留学教育支出</t>
  </si>
  <si>
    <t xml:space="preserve">    特殊学校教育</t>
  </si>
  <si>
    <t xml:space="preserve">    工读学校教育</t>
  </si>
  <si>
    <t xml:space="preserve">    其他特殊教育支出</t>
  </si>
  <si>
    <t xml:space="preserve">    教师进修</t>
  </si>
  <si>
    <t xml:space="preserve">    干部教育</t>
  </si>
  <si>
    <t xml:space="preserve">    培训支出</t>
  </si>
  <si>
    <t xml:space="preserve">    退役士兵能力提升</t>
  </si>
  <si>
    <t xml:space="preserve">    其他进修及培训</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</si>
  <si>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</si>
  <si>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</si>
  <si>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</si>
  <si>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</si>
  <si>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</si>
  <si>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</si>
  <si>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</si>
  <si>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</si>
  <si>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其他科学技术管理事务支出</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</si>
  <si>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</si>
  <si>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</si>
  <si>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</si>
  <si>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</si>
  <si>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</si>
  <si>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</si>
  <si>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</si>
  <si>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</si>
  <si>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社会公益研究</t>
  </si>
  <si>
    <t xml:space="preserve">    高技术研究</t>
  </si>
  <si>
    <t xml:space="preserve">    专项科研试制</t>
  </si>
  <si>
    <t xml:space="preserve">    其他应用研究支出</t>
  </si>
  <si>
    <t xml:space="preserve">    应用技术研究与开发</t>
  </si>
  <si>
    <t xml:space="preserve">    产业技术研究与开发</t>
  </si>
  <si>
    <t xml:space="preserve">    科技成果转化与扩散</t>
  </si>
  <si>
    <t xml:space="preserve">    其他技术研究与开发支出</t>
  </si>
  <si>
    <t xml:space="preserve">    技术创新服务体系</t>
  </si>
  <si>
    <t xml:space="preserve">    科技条件专项</t>
  </si>
  <si>
    <t xml:space="preserve">    其他科技条件与服务支出</t>
  </si>
  <si>
    <t xml:space="preserve">    社会科学研究机构</t>
  </si>
  <si>
    <t xml:space="preserve">    社会科学研究</t>
  </si>
  <si>
    <t xml:space="preserve">    社科基金支出</t>
  </si>
  <si>
    <t xml:space="preserve">    其他社会科学支出</t>
  </si>
  <si>
    <t xml:space="preserve">    科普活动</t>
  </si>
  <si>
    <t xml:space="preserve">    青少年科技活动</t>
  </si>
  <si>
    <t xml:space="preserve">    学术交流活动</t>
  </si>
  <si>
    <t xml:space="preserve">    科技馆站</t>
  </si>
  <si>
    <t xml:space="preserve">    其他科学技术普及支出</t>
  </si>
  <si>
    <t xml:space="preserve">    国际交流与合作</t>
  </si>
  <si>
    <t xml:space="preserve">    重大科技合作项目</t>
  </si>
  <si>
    <t xml:space="preserve">    其他科技交流与合作支出</t>
  </si>
  <si>
    <t xml:space="preserve">  其他科学技术支出(款)</t>
  </si>
  <si>
    <t xml:space="preserve">    科技奖励</t>
  </si>
  <si>
    <t xml:space="preserve">    核应急</t>
  </si>
  <si>
    <t xml:space="preserve">    转制科研机构</t>
  </si>
  <si>
    <t xml:space="preserve">    其他科学技术支出(项)</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</si>
  <si>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</si>
  <si>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</si>
  <si>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</si>
  <si>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</si>
  <si>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</si>
  <si>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</si>
  <si>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</si>
  <si>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</si>
  <si>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</si>
  <si>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</si>
  <si>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文物保护</t>
  </si>
  <si>
    <t xml:space="preserve">    博物馆</t>
  </si>
  <si>
    <t xml:space="preserve">    历史名城与古迹</t>
  </si>
  <si>
    <t xml:space="preserve">    其他文物支出</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</si>
  <si>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</si>
  <si>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</si>
  <si>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</si>
  <si>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</si>
  <si>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</si>
  <si>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</si>
  <si>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</si>
  <si>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广播</t>
  </si>
  <si>
    <t xml:space="preserve">    电视</t>
  </si>
  <si>
    <t xml:space="preserve">    电影</t>
  </si>
  <si>
    <t xml:space="preserve">    新闻通讯</t>
  </si>
  <si>
    <t xml:space="preserve">    出版发行</t>
  </si>
  <si>
    <t xml:space="preserve">    版权管理</t>
  </si>
  <si>
    <t xml:space="preserve">  其他文化体育与传媒支出(款)</t>
  </si>
  <si>
    <t xml:space="preserve">    宣传文化发展专项支出</t>
  </si>
  <si>
    <t xml:space="preserve">    文化产业发展专项支出</t>
  </si>
  <si>
    <t xml:space="preserve">    其他文化体育与传媒支出(项)</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</si>
  <si>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</si>
  <si>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</si>
  <si>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</si>
  <si>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</si>
  <si>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</si>
  <si>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</si>
  <si>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</si>
  <si>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</si>
  <si>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</si>
  <si>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</si>
  <si>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</si>
  <si>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</si>
  <si>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</si>
  <si>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</si>
  <si>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</si>
  <si>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</si>
  <si>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财政对基本养老保险基金的补助</t>
  </si>
  <si>
    <t xml:space="preserve">    财政对失业保险基金的补助</t>
  </si>
  <si>
    <t xml:space="preserve">    财政对基本医疗保险基金的补助</t>
  </si>
  <si>
    <t xml:space="preserve">    财政对工伤保险基金的补助</t>
  </si>
  <si>
    <t xml:space="preserve">    财政对生育保险基金的补助</t>
  </si>
  <si>
    <t xml:space="preserve">    财政对城乡居民基本养老保险基金的补助</t>
  </si>
  <si>
    <t xml:space="preserve">    财政对其他社会保险基金的补助</t>
  </si>
  <si>
    <t xml:space="preserve">    归口管理的行政单位离退休</t>
  </si>
  <si>
    <t xml:space="preserve">    事业单位离退休</t>
  </si>
  <si>
    <t xml:space="preserve">    离退休人员管理机构</t>
  </si>
  <si>
    <t xml:space="preserve">    未归口管理的行政单位离退休</t>
  </si>
  <si>
    <t xml:space="preserve">    其他行政事业单位离退休支出</t>
  </si>
  <si>
    <t xml:space="preserve">    企业关闭破产补助</t>
  </si>
  <si>
    <t xml:space="preserve">    厂办大集体改革补助</t>
  </si>
  <si>
    <t xml:space="preserve">    其他企业改革发展补助</t>
  </si>
  <si>
    <t xml:space="preserve">    职业培训补贴</t>
  </si>
  <si>
    <t xml:space="preserve">    社会保险补贴</t>
  </si>
  <si>
    <t xml:space="preserve">    公益性岗位补贴</t>
  </si>
  <si>
    <t xml:space="preserve">    小额担保贷款贴息</t>
  </si>
  <si>
    <t xml:space="preserve">    职业技能鉴定补贴</t>
  </si>
  <si>
    <t xml:space="preserve">    特定就业政策支出</t>
  </si>
  <si>
    <t xml:space="preserve">    就业见习补贴</t>
  </si>
  <si>
    <t xml:space="preserve">    高技能人才培养补助</t>
  </si>
  <si>
    <t xml:space="preserve">    其他就业补助支出</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</si>
  <si>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</si>
  <si>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</si>
  <si>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</si>
  <si>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</si>
  <si>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</si>
  <si>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</si>
  <si>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</si>
  <si>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</si>
  <si>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</si>
  <si>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</si>
  <si>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</si>
  <si>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</si>
  <si>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</si>
  <si>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</si>
  <si>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</si>
  <si>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</si>
  <si>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</si>
  <si>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</si>
  <si>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残疾人康复</t>
  </si>
  <si>
    <t xml:space="preserve">    残疾人就业和扶贫</t>
  </si>
  <si>
    <t xml:space="preserve">    残疾人体育</t>
  </si>
  <si>
    <t xml:space="preserve">    其他残疾人事业支出</t>
  </si>
  <si>
    <t xml:space="preserve">    中央自然灾害生活补助</t>
  </si>
  <si>
    <t xml:space="preserve">    地方自然灾害生活补助</t>
  </si>
  <si>
    <t xml:space="preserve">    自然灾害灾后重建补助</t>
  </si>
  <si>
    <t xml:space="preserve">    其他自然灾害生活救助支出</t>
  </si>
  <si>
    <t xml:space="preserve">    其他红十字事业支出</t>
  </si>
  <si>
    <t xml:space="preserve">    城市最低生活保障金支出</t>
  </si>
  <si>
    <t xml:space="preserve">    农村最低生活保障金支出</t>
  </si>
  <si>
    <t xml:space="preserve">    临时救助支出</t>
  </si>
  <si>
    <t xml:space="preserve">    流浪乞讨人员救助支出</t>
  </si>
  <si>
    <t xml:space="preserve">    城市特困人员供养支出</t>
  </si>
  <si>
    <t xml:space="preserve">    农村五保供养支出</t>
  </si>
  <si>
    <t xml:space="preserve">    交强险营业税补助基金支出</t>
  </si>
  <si>
    <t xml:space="preserve">    交强险罚款收入补助基金支出</t>
  </si>
  <si>
    <t xml:space="preserve">    其他城市生活救助</t>
  </si>
  <si>
    <t xml:space="preserve">    其他农村生活救助</t>
  </si>
  <si>
    <t xml:space="preserve">  其他社会保障和就业支出(款)</t>
  </si>
  <si>
    <t xml:space="preserve">    其他社会保障和就业支出(项)</t>
  </si>
  <si>
    <t xml:space="preserve">    其他医疗卫生与计划生育管理事务支出</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</si>
  <si>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</si>
  <si>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</si>
  <si>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</si>
  <si>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</si>
  <si>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</si>
  <si>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</si>
  <si>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</si>
  <si>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</si>
  <si>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</si>
  <si>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</si>
  <si>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</si>
  <si>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</si>
  <si>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城市社区卫生机构</t>
  </si>
  <si>
    <t xml:space="preserve">    乡镇卫生院</t>
  </si>
  <si>
    <t xml:space="preserve">    其他基层医疗卫生机构支出</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</si>
  <si>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</si>
  <si>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</si>
  <si>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</si>
  <si>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</si>
  <si>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</si>
  <si>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</si>
  <si>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</si>
  <si>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</si>
  <si>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</si>
  <si>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</si>
  <si>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</si>
  <si>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行政单位医疗</t>
  </si>
  <si>
    <t xml:space="preserve">    事业单位医疗</t>
  </si>
  <si>
    <t xml:space="preserve">    公务员医疗补助</t>
  </si>
  <si>
    <t xml:space="preserve">    优抚对象医疗补助</t>
  </si>
  <si>
    <t xml:space="preserve">    新型农村合作医疗</t>
  </si>
  <si>
    <t xml:space="preserve">    城镇居民基本医疗保险</t>
  </si>
  <si>
    <t xml:space="preserve">    城乡医疗救助</t>
  </si>
  <si>
    <t xml:space="preserve">    疾病应急救助</t>
  </si>
  <si>
    <t xml:space="preserve">    其他医疗保障支出</t>
  </si>
  <si>
    <t xml:space="preserve">    利润收入</t>
  </si>
  <si>
    <t xml:space="preserve">    中医(民族医)药专项</t>
  </si>
  <si>
    <t xml:space="preserve">    其他中医药支出</t>
  </si>
  <si>
    <t xml:space="preserve">      金融企业利润收入</t>
  </si>
  <si>
    <t xml:space="preserve">    计划生育机构</t>
  </si>
  <si>
    <t xml:space="preserve">    股利、股息收入</t>
  </si>
  <si>
    <t xml:space="preserve">    计划生育服务</t>
  </si>
  <si>
    <t xml:space="preserve">    其他计划生育事务支出</t>
  </si>
  <si>
    <t xml:space="preserve">    产权转让收入</t>
  </si>
  <si>
    <t xml:space="preserve">    清算收入</t>
  </si>
  <si>
    <t xml:space="preserve">    药品事务</t>
  </si>
  <si>
    <t xml:space="preserve">    化妆品事务</t>
  </si>
  <si>
    <t xml:space="preserve">    医疗器械事务</t>
  </si>
  <si>
    <t xml:space="preserve">    食品安全事务</t>
  </si>
  <si>
    <t xml:space="preserve">    其他食品和药品监督管理事务支出</t>
  </si>
  <si>
    <t xml:space="preserve">  其他医疗卫生与计划生育支出(款)</t>
  </si>
  <si>
    <t xml:space="preserve">    其他医疗卫生与计划生育支出(项)</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</si>
  <si>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</si>
  <si>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</si>
  <si>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</si>
  <si>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</si>
  <si>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</si>
  <si>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建设项目环评审查与监督</t>
  </si>
  <si>
    <t xml:space="preserve">    核与辐射安全监督</t>
  </si>
  <si>
    <t xml:space="preserve">    其他环境监测与监察支出</t>
  </si>
  <si>
    <t xml:space="preserve">    大气</t>
  </si>
  <si>
    <t xml:space="preserve">    水体</t>
  </si>
  <si>
    <t xml:space="preserve">    噪声</t>
  </si>
  <si>
    <t xml:space="preserve">    固体废弃物与化学品</t>
  </si>
  <si>
    <t xml:space="preserve">    放射源和放射性废物监管</t>
  </si>
  <si>
    <t xml:space="preserve">    辐射</t>
  </si>
  <si>
    <t xml:space="preserve">    排污费安排的支出</t>
  </si>
  <si>
    <t xml:space="preserve">    其他污染防治支出</t>
  </si>
  <si>
    <t xml:space="preserve">    生态保护</t>
  </si>
  <si>
    <t xml:space="preserve">    农村环境保护</t>
  </si>
  <si>
    <t xml:space="preserve">    自然保护区</t>
  </si>
  <si>
    <t xml:space="preserve">    生物及物种资源保护</t>
  </si>
  <si>
    <t xml:space="preserve">    其他自然生态保护支出</t>
  </si>
  <si>
    <t xml:space="preserve">    森林管护</t>
  </si>
  <si>
    <t xml:space="preserve">    社会保险补助</t>
  </si>
  <si>
    <t xml:space="preserve">    政策性社会性支出补助</t>
  </si>
  <si>
    <t xml:space="preserve">    天然林保护工程建设</t>
  </si>
  <si>
    <t xml:space="preserve">    其他天然林保护支出</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</si>
  <si>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</si>
  <si>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</si>
  <si>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</si>
  <si>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</si>
  <si>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</si>
  <si>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京津风沙源治理工程建设</t>
  </si>
  <si>
    <t xml:space="preserve">    其他风沙荒漠治理支出</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</si>
  <si>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</si>
  <si>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</si>
  <si>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</si>
  <si>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</si>
  <si>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</si>
  <si>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</si>
  <si>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</si>
  <si>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</si>
  <si>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</si>
  <si>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</si>
  <si>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</si>
  <si>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</si>
  <si>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</si>
  <si>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</si>
  <si>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</si>
  <si>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</si>
  <si>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</si>
  <si>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</si>
  <si>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</si>
  <si>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</si>
  <si>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</si>
  <si>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</si>
  <si>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</si>
  <si>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</si>
  <si>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</si>
  <si>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</si>
  <si>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</si>
  <si>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</si>
  <si>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</si>
  <si>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</si>
  <si>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</si>
  <si>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</si>
  <si>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</si>
  <si>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</si>
  <si>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</si>
  <si>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</si>
  <si>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</si>
  <si>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</si>
  <si>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</si>
  <si>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</si>
  <si>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</si>
  <si>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</si>
  <si>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</si>
  <si>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</si>
  <si>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</si>
  <si>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</si>
  <si>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</si>
  <si>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</si>
  <si>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</si>
  <si>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</si>
  <si>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</si>
  <si>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</si>
  <si>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</si>
  <si>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</si>
  <si>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</si>
  <si>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农业组织化与产业化经营</t>
  </si>
  <si>
    <t xml:space="preserve">    农产品加工与促销</t>
  </si>
  <si>
    <t xml:space="preserve">    农村公益事业</t>
  </si>
  <si>
    <t xml:space="preserve">    综合财力补助</t>
  </si>
  <si>
    <t xml:space="preserve">    农业资源保护修复与利用</t>
  </si>
  <si>
    <t xml:space="preserve">    农村道路建设</t>
  </si>
  <si>
    <t xml:space="preserve">    对高校毕业生到基层任职补助</t>
  </si>
  <si>
    <t xml:space="preserve">    其他农业支出</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</si>
  <si>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</si>
  <si>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</si>
  <si>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</si>
  <si>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</si>
  <si>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</si>
  <si>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</si>
  <si>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</si>
  <si>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</si>
  <si>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</si>
  <si>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</si>
  <si>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</si>
  <si>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</si>
  <si>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</si>
  <si>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</si>
  <si>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</si>
  <si>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</si>
  <si>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</si>
  <si>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</si>
  <si>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</si>
  <si>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</si>
  <si>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</si>
  <si>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林业防灾减灾</t>
  </si>
  <si>
    <t xml:space="preserve">    其他林业支出</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</si>
  <si>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</si>
  <si>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</si>
  <si>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</si>
  <si>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</si>
  <si>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</si>
  <si>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</si>
  <si>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</si>
  <si>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</si>
  <si>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</si>
  <si>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</si>
  <si>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</si>
  <si>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</si>
  <si>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</si>
  <si>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</si>
  <si>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</si>
  <si>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大中型水库移民后期扶持专项支出</t>
  </si>
  <si>
    <t xml:space="preserve">    水利安全监督</t>
  </si>
  <si>
    <t xml:space="preserve">    水资源费安排的支出</t>
  </si>
  <si>
    <t xml:space="preserve">    砂石资源费支出</t>
  </si>
  <si>
    <t xml:space="preserve">    水利建设移民支出</t>
  </si>
  <si>
    <t xml:space="preserve">    农村人畜饮水</t>
  </si>
  <si>
    <t xml:space="preserve">    其他水利支出</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</si>
  <si>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</si>
  <si>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</si>
  <si>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</si>
  <si>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</si>
  <si>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</si>
  <si>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</si>
  <si>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</si>
  <si>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</si>
  <si>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</si>
  <si>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</si>
  <si>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</si>
  <si>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</si>
  <si>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</si>
  <si>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</si>
  <si>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土地治理</t>
  </si>
  <si>
    <t xml:space="preserve">    产业化经营</t>
  </si>
  <si>
    <t xml:space="preserve">    科技示范</t>
  </si>
  <si>
    <t xml:space="preserve">    其他农业综合开发支出</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</si>
  <si>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</si>
  <si>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</si>
  <si>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</si>
  <si>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</si>
  <si>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</si>
  <si>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</si>
  <si>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支持农村金融机构</t>
  </si>
  <si>
    <t xml:space="preserve">    涉农贷款增量奖励</t>
  </si>
  <si>
    <t xml:space="preserve">    棉花目标价格补贴</t>
  </si>
  <si>
    <t xml:space="preserve">    大豆目标价格补贴</t>
  </si>
  <si>
    <t xml:space="preserve">    其他目标价格补贴</t>
  </si>
  <si>
    <t xml:space="preserve">  其他农林水支出(款)</t>
  </si>
  <si>
    <t xml:space="preserve">    化解其他公益性乡村债务支出</t>
  </si>
  <si>
    <t xml:space="preserve">    其他农林水支出(项)</t>
  </si>
  <si>
    <t xml:space="preserve">    公路新建</t>
  </si>
  <si>
    <t xml:space="preserve">    公路改建</t>
  </si>
  <si>
    <t xml:space="preserve">    公路养护</t>
  </si>
  <si>
    <t xml:space="preserve">    特大型桥梁建设</t>
  </si>
  <si>
    <t xml:space="preserve">    公路路政管理</t>
  </si>
  <si>
    <t xml:space="preserve">    公路和运输信息化建设</t>
  </si>
  <si>
    <t xml:space="preserve">    公路和运输安全</t>
  </si>
  <si>
    <t xml:space="preserve">    公路还贷专项</t>
  </si>
  <si>
    <t xml:space="preserve">    公路运输管理</t>
  </si>
  <si>
    <t xml:space="preserve">    公路客货运站(场)建设</t>
  </si>
  <si>
    <t xml:space="preserve">    公路和运输技术标准化建设</t>
  </si>
  <si>
    <t xml:space="preserve">    港口设施</t>
  </si>
  <si>
    <t xml:space="preserve">    航道维护</t>
  </si>
  <si>
    <t xml:space="preserve">    安全通信</t>
  </si>
  <si>
    <t xml:space="preserve">    三峡库区通航管理</t>
  </si>
  <si>
    <t xml:space="preserve">    航务管理</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</si>
  <si>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</si>
  <si>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</si>
  <si>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</si>
  <si>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</si>
  <si>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</si>
  <si>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</si>
  <si>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</si>
  <si>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</si>
  <si>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</si>
  <si>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</si>
  <si>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</si>
  <si>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</si>
  <si>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</si>
  <si>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</si>
  <si>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</si>
  <si>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</si>
  <si>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</si>
  <si>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</si>
  <si>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</si>
  <si>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</si>
  <si>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</si>
  <si>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</si>
  <si>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对城市公交的补贴</t>
  </si>
  <si>
    <t xml:space="preserve">    对农村道路客运的补贴</t>
  </si>
  <si>
    <t xml:space="preserve">    对出租车的补贴</t>
  </si>
  <si>
    <t xml:space="preserve">    邮政普遍服务与特殊服务</t>
  </si>
  <si>
    <t xml:space="preserve">    其他邮政业支出</t>
  </si>
  <si>
    <t xml:space="preserve">    车辆购置税用于公路等基础设施建设支出</t>
  </si>
  <si>
    <t xml:space="preserve">    车辆购置税用于农村公路建设支出</t>
  </si>
  <si>
    <t xml:space="preserve">    车辆购置税用于老旧汽车报废更新补贴支出</t>
  </si>
  <si>
    <t xml:space="preserve">    车辆购置税其他支出</t>
  </si>
  <si>
    <t xml:space="preserve">  其他交通运输支出(款)</t>
  </si>
  <si>
    <t xml:space="preserve">    公共交通运营补助</t>
  </si>
  <si>
    <t xml:space="preserve">    其他交通运输支出(项)</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</si>
  <si>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</si>
  <si>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</si>
  <si>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</si>
  <si>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</si>
  <si>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</si>
  <si>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</si>
  <si>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</si>
  <si>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</si>
  <si>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</si>
  <si>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</si>
  <si>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</si>
  <si>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</si>
  <si>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</si>
  <si>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</si>
  <si>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</si>
  <si>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</si>
  <si>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</si>
  <si>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</si>
  <si>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其他建筑业支出</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</si>
  <si>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</si>
  <si>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</si>
  <si>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</si>
  <si>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</si>
  <si>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</si>
  <si>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</si>
  <si>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</si>
  <si>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</si>
  <si>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</si>
  <si>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国务院安委会专项</t>
  </si>
  <si>
    <t xml:space="preserve">    安全监管监察专项</t>
  </si>
  <si>
    <t xml:space="preserve">    应急救援支出</t>
  </si>
  <si>
    <t xml:space="preserve">    煤炭安全</t>
  </si>
  <si>
    <t xml:space="preserve">    其他安全生产监管支出</t>
  </si>
  <si>
    <t xml:space="preserve">    国有企业监事会专项</t>
  </si>
  <si>
    <t xml:space="preserve">    中央企业专项管理</t>
  </si>
  <si>
    <t xml:space="preserve">    其他国有资产监管支出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</si>
  <si>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</si>
  <si>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</si>
  <si>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</si>
  <si>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</si>
  <si>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</si>
  <si>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</si>
  <si>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</si>
  <si>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</si>
  <si>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</si>
  <si>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</si>
  <si>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</si>
  <si>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</si>
  <si>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</si>
  <si>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</si>
  <si>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</si>
  <si>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旅游宣传</t>
  </si>
  <si>
    <t xml:space="preserve">    旅游行业业务管理</t>
  </si>
  <si>
    <t xml:space="preserve">    其他旅游业管理与服务支出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</si>
  <si>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</si>
  <si>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</si>
  <si>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</si>
  <si>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</si>
  <si>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</si>
  <si>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 xml:space="preserve">    安全防卫</t>
  </si>
  <si>
    <t xml:space="preserve">    金融部门其他行政支出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</si>
  <si>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</si>
  <si>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</si>
  <si>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</si>
  <si>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</si>
  <si>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</si>
  <si>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</si>
  <si>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</si>
  <si>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</si>
  <si>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</si>
  <si>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政策性银行亏损补贴</t>
  </si>
  <si>
    <t xml:space="preserve">    商业银行贷款贴息</t>
  </si>
  <si>
    <t xml:space="preserve">    补充资本金</t>
  </si>
  <si>
    <t xml:space="preserve">    风险基金补助</t>
  </si>
  <si>
    <t xml:space="preserve">    其他金融发展支出</t>
  </si>
  <si>
    <t xml:space="preserve">    中央银行亏损补贴</t>
  </si>
  <si>
    <t xml:space="preserve">    其他金融调控支出</t>
  </si>
  <si>
    <t xml:space="preserve">  其他金融支出(款)</t>
  </si>
  <si>
    <t xml:space="preserve">    其他金融支出(项)</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</si>
  <si>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</si>
  <si>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</si>
  <si>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</si>
  <si>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</si>
  <si>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</si>
  <si>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</si>
  <si>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</si>
  <si>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</si>
  <si>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</si>
  <si>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地质及矿产资源调查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</si>
  <si>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</si>
  <si>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</si>
  <si>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</si>
  <si>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</si>
  <si>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</si>
  <si>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</si>
  <si>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</si>
  <si>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</si>
  <si>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</si>
  <si>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</si>
  <si>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</si>
  <si>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</si>
  <si>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</si>
  <si>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</si>
  <si>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</si>
  <si>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</si>
  <si>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海洋工程排污费支出</t>
  </si>
  <si>
    <t xml:space="preserve">    无居民海岛使用金支出</t>
  </si>
  <si>
    <t xml:space="preserve">    其他海洋管理事务支出</t>
  </si>
  <si>
    <t xml:space="preserve">    基础测绘</t>
  </si>
  <si>
    <t xml:space="preserve">    航空摄影</t>
  </si>
  <si>
    <t xml:space="preserve">    测绘工程建设</t>
  </si>
  <si>
    <t xml:space="preserve">    其他测绘事务支出</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</si>
  <si>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</si>
  <si>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</si>
  <si>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</si>
  <si>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</si>
  <si>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</si>
  <si>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</si>
  <si>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</si>
  <si>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</si>
  <si>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</si>
  <si>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</si>
  <si>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</si>
  <si>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</si>
  <si>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</si>
  <si>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</si>
  <si>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</si>
  <si>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</si>
  <si>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</si>
  <si>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</si>
  <si>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</si>
  <si>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</si>
  <si>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</si>
  <si>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</si>
  <si>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</si>
  <si>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</si>
  <si>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</si>
  <si>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</si>
  <si>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</si>
  <si>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</si>
  <si>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住房公积金</t>
  </si>
  <si>
    <t xml:space="preserve">    提租补贴</t>
  </si>
  <si>
    <t xml:space="preserve">    购房补贴</t>
  </si>
  <si>
    <t xml:space="preserve">    公有住房建设和维修改造支出</t>
  </si>
  <si>
    <t xml:space="preserve">    其他城乡社区住宅支出</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</si>
  <si>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</si>
  <si>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</si>
  <si>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</si>
  <si>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</si>
  <si>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</si>
  <si>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</si>
  <si>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</si>
  <si>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</si>
  <si>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</si>
  <si>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</si>
  <si>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</si>
  <si>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</si>
  <si>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</si>
  <si>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</si>
  <si>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</si>
  <si>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</si>
  <si>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</si>
  <si>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</si>
  <si>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</si>
  <si>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石油储备支出</t>
  </si>
  <si>
    <t xml:space="preserve">    国家留成油串换石油储备支出</t>
  </si>
  <si>
    <t xml:space="preserve">    天然铀能源储备</t>
  </si>
  <si>
    <t xml:space="preserve">    煤炭储备</t>
  </si>
  <si>
    <t xml:space="preserve">    其他能源储备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</si>
  <si>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</si>
  <si>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</si>
  <si>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</si>
  <si>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</si>
  <si>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</si>
  <si>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</si>
  <si>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</si>
  <si>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</si>
  <si>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</si>
  <si>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</si>
  <si>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</si>
  <si>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</si>
  <si>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</si>
  <si>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</si>
  <si>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</si>
  <si>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</si>
  <si>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其他支出(项)</t>
  </si>
  <si>
    <t xml:space="preserve">    上级补助收入</t>
  </si>
  <si>
    <t xml:space="preserve">  表六</t>
  </si>
  <si>
    <t>完成年初      预算%</t>
  </si>
  <si>
    <t>比上年决算增加%</t>
  </si>
  <si>
    <t>完成年度预算%</t>
  </si>
  <si>
    <t>政府住房基金收入</t>
  </si>
  <si>
    <t>国有土地使用权出让收入</t>
  </si>
  <si>
    <t>城市公用事业附加收入</t>
  </si>
  <si>
    <t>国有土地收益基金收入</t>
  </si>
  <si>
    <t>农业土地开发资金收入</t>
  </si>
  <si>
    <t>城市基础设施配套费收入</t>
  </si>
  <si>
    <t>污水处理费收入</t>
  </si>
  <si>
    <t>其他支出</t>
  </si>
  <si>
    <t>新菜地开发建设基金收入</t>
  </si>
  <si>
    <t>水土保持补偿费收入</t>
  </si>
  <si>
    <t>港口建设费收入</t>
  </si>
  <si>
    <t>散装水泥专项资金收入</t>
  </si>
  <si>
    <t>新型墙体材料专项基金收入</t>
  </si>
  <si>
    <t>其他政府性基金收入</t>
  </si>
  <si>
    <t>政府性基金预算收入合计</t>
  </si>
  <si>
    <t>政府性基金预算支出合计</t>
  </si>
  <si>
    <t>收入总计</t>
  </si>
  <si>
    <t>支出总计</t>
  </si>
  <si>
    <t>支出</t>
  </si>
  <si>
    <t>核电站乏燃料处理处置基金收入</t>
  </si>
  <si>
    <t>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</si>
  <si>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</si>
  <si>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</si>
  <si>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</si>
  <si>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</si>
  <si>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</si>
  <si>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</si>
  <si>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国家电影事业发展专项资金收入</t>
  </si>
  <si>
    <t>国家电影事业发展专项资金相关支出</t>
  </si>
  <si>
    <t xml:space="preserve">  国家电影事业发展专项资金及对应专项债务收入安排的支出</t>
  </si>
  <si>
    <t xml:space="preserve">    资助国产影片放映</t>
  </si>
  <si>
    <t xml:space="preserve">    资助城市影院</t>
  </si>
  <si>
    <t xml:space="preserve">    资助少数民族电影译制</t>
  </si>
  <si>
    <t xml:space="preserve">    其他国家电影事业发展专项资金支出</t>
  </si>
  <si>
    <t xml:space="preserve">  国家电影事业发展专项资金债务付息支出</t>
  </si>
  <si>
    <t xml:space="preserve">  国家电影事业发展专项资金债务发行费用支出</t>
  </si>
  <si>
    <t>大中型水库移民后期扶持基金收入</t>
  </si>
  <si>
    <t>大中型水库移民后期扶持基金支出</t>
  </si>
  <si>
    <t xml:space="preserve">  移民补助</t>
  </si>
  <si>
    <t xml:space="preserve">  基础设施建设和经济发展</t>
  </si>
  <si>
    <t xml:space="preserve">  其他大中型水库移民后期扶持基金支出</t>
  </si>
  <si>
    <t>小型水库移民扶助基金收入</t>
  </si>
  <si>
    <t>小型水库移民扶助基金相关支出</t>
  </si>
  <si>
    <t xml:space="preserve">  小型水库移民扶助基金及对应专项债务收入安排的支出</t>
  </si>
  <si>
    <t xml:space="preserve">    移民补助</t>
  </si>
  <si>
    <t xml:space="preserve">    基础设施建设和经济发展</t>
  </si>
  <si>
    <t xml:space="preserve">    其他小型水库移民扶助基金支出</t>
  </si>
  <si>
    <t xml:space="preserve">  小型水库移民扶助基金债务付息支出</t>
  </si>
  <si>
    <t xml:space="preserve">  小型水库移民扶助基金债务发行费用支出</t>
  </si>
  <si>
    <t>可再生能源电价附加收入</t>
  </si>
  <si>
    <t>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</si>
  <si>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</si>
  <si>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</si>
  <si>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</si>
  <si>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</si>
  <si>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废弃电器电子产品处理基金收入</t>
  </si>
  <si>
    <t>废弃电器电子产品处理基金支出</t>
  </si>
  <si>
    <t xml:space="preserve">  国家税务局征收的废弃电器电子产品处理基金收入</t>
  </si>
  <si>
    <t xml:space="preserve">  回收处理费用补贴</t>
  </si>
  <si>
    <t xml:space="preserve">  海关征收的废弃电器电子产品处理基金收入</t>
  </si>
  <si>
    <t xml:space="preserve">  信息系统建设</t>
  </si>
  <si>
    <t xml:space="preserve">  基金征管经费</t>
  </si>
  <si>
    <t xml:space="preserve">  其他废弃电器电子产品处理基金支出</t>
  </si>
  <si>
    <t xml:space="preserve">    廉租住房支出</t>
  </si>
  <si>
    <t xml:space="preserve">    公共租赁住房支出</t>
  </si>
  <si>
    <t>国有土地使用权出让相关支出</t>
  </si>
  <si>
    <t xml:space="preserve">  土地出让价款收入</t>
  </si>
  <si>
    <t xml:space="preserve">  国有土地使用权出让收入及对应专项债务收入安排的支出</t>
  </si>
  <si>
    <t xml:space="preserve">  补缴的土地价款</t>
  </si>
  <si>
    <t xml:space="preserve">    征地和拆迁补偿支出</t>
  </si>
  <si>
    <t xml:space="preserve">  划拨土地收入</t>
  </si>
  <si>
    <t xml:space="preserve">    土地开发支出</t>
  </si>
  <si>
    <t xml:space="preserve">  缴纳新增建设用地土地有偿使用费</t>
  </si>
  <si>
    <t xml:space="preserve">    城市建设支出</t>
  </si>
  <si>
    <t xml:space="preserve">  其他土地出让收入</t>
  </si>
  <si>
    <t xml:space="preserve">    农村基础设施建设支出</t>
  </si>
  <si>
    <t xml:space="preserve">    补助被征地农民支出</t>
  </si>
  <si>
    <t xml:space="preserve">    土地出让业务支出</t>
  </si>
  <si>
    <t xml:space="preserve">    支付破产或改制企业职工安置费</t>
  </si>
  <si>
    <t xml:space="preserve">    棚户区改造支出</t>
  </si>
  <si>
    <t xml:space="preserve">    其他国有土地使用权出让收入安排的支出</t>
  </si>
  <si>
    <t xml:space="preserve">  国有土地使用权出让债务付息支出</t>
  </si>
  <si>
    <t xml:space="preserve">  国有土地使用权出让债务发行费用支出</t>
  </si>
  <si>
    <t>城市公用事业附加相关支出</t>
  </si>
  <si>
    <t xml:space="preserve">  城市公用事业附加及对应专项债务收入安排的支出</t>
  </si>
  <si>
    <t xml:space="preserve">    城市公共设施</t>
  </si>
  <si>
    <t xml:space="preserve">    城市环境卫生</t>
  </si>
  <si>
    <t xml:space="preserve">    公有房屋</t>
  </si>
  <si>
    <t xml:space="preserve">    城市防洪</t>
  </si>
  <si>
    <t xml:space="preserve">    其他城市公用事业附加安排的支出</t>
  </si>
  <si>
    <t xml:space="preserve">  城市公用事业附加债务付息支出</t>
  </si>
  <si>
    <t xml:space="preserve">  城市公用事业附加债务发行费用支出</t>
  </si>
  <si>
    <t>国有土地收益基金相关支出</t>
  </si>
  <si>
    <t xml:space="preserve">  国有土地收益基金及对应专项债务收入安排的支出</t>
  </si>
  <si>
    <t xml:space="preserve">    其他国有土地收益基金支出</t>
  </si>
  <si>
    <t xml:space="preserve">  国有土地收益基金债务付息支出</t>
  </si>
  <si>
    <t xml:space="preserve">  国有土地收益基金债务发行费用支出</t>
  </si>
  <si>
    <t>农业土地开发资金相关支出</t>
  </si>
  <si>
    <t xml:space="preserve">  农业土地开发资金及对应专项债务收入安排的支出</t>
  </si>
  <si>
    <t xml:space="preserve">  农业土地开发资金债务付息支出</t>
  </si>
  <si>
    <t xml:space="preserve">  农业土地开发资金债务发行费用支出</t>
  </si>
  <si>
    <t>新增建设用地土地有偿使用费收入</t>
  </si>
  <si>
    <t>新增建设用地土地有偿使用费相关支出</t>
  </si>
  <si>
    <t xml:space="preserve">  中央新增建设用地土地有偿使用费收入</t>
  </si>
  <si>
    <t xml:space="preserve">  新增建设用地土地有偿使用费及对应专项债务收入安排的支出</t>
  </si>
  <si>
    <t xml:space="preserve">  地方新增建设用地土地有偿使用费收入</t>
  </si>
  <si>
    <t xml:space="preserve">    耕地开发专项支出</t>
  </si>
  <si>
    <t xml:space="preserve">    基本农田建设和保护支出</t>
  </si>
  <si>
    <t xml:space="preserve">    土地整理支出</t>
  </si>
  <si>
    <t xml:space="preserve">    用于地震灾后恢复重建的支出</t>
  </si>
  <si>
    <t xml:space="preserve">    其他新增建设用地土地有偿使用费安排的支出</t>
  </si>
  <si>
    <t xml:space="preserve">  新增建设用地土地有偿使用费债务付息支出</t>
  </si>
  <si>
    <t xml:space="preserve">  新增建设用地土地有偿使用费债务发行费用支出</t>
  </si>
  <si>
    <t>城市基础设施配套费相关支出</t>
  </si>
  <si>
    <t xml:space="preserve">  城市基础设施配套费及对应专项债务收入安排的支出</t>
  </si>
  <si>
    <t xml:space="preserve">    其他城市基础设施配套费安排的支出</t>
  </si>
  <si>
    <t xml:space="preserve">  城市基础设施配套费债务付息支出</t>
  </si>
  <si>
    <t xml:space="preserve">  城市基础设施配套费债务发行费用支出</t>
  </si>
  <si>
    <t>污水处理费相关支出</t>
  </si>
  <si>
    <t xml:space="preserve">  污水处理费及对应专项债务收入安排的支出</t>
  </si>
  <si>
    <t xml:space="preserve">    污水处理设施建设和运营</t>
  </si>
  <si>
    <t xml:space="preserve">    代征手续费</t>
  </si>
  <si>
    <t xml:space="preserve">  污水处理费债务付息支出</t>
  </si>
  <si>
    <t xml:space="preserve">  污水处理费债务发行费用支出</t>
  </si>
  <si>
    <t>新菜地开发建设基金相关支出</t>
  </si>
  <si>
    <t xml:space="preserve">  新菜地开发建设基金及对应专项债务收入安排的支出</t>
  </si>
  <si>
    <t xml:space="preserve">    开发新菜地工程</t>
  </si>
  <si>
    <t xml:space="preserve">    改造老菜地工程</t>
  </si>
  <si>
    <t xml:space="preserve">    设备购置</t>
  </si>
  <si>
    <t xml:space="preserve">    技术培训与推广</t>
  </si>
  <si>
    <t xml:space="preserve">    其他新菜地开发建设基金支出</t>
  </si>
  <si>
    <t xml:space="preserve">  新菜地开发建设基金债务付息支出</t>
  </si>
  <si>
    <t xml:space="preserve">  新菜地开发建设基金债务发行费用支出</t>
  </si>
  <si>
    <t>大中型水库库区基金收入</t>
  </si>
  <si>
    <t>大中型水库库区基金相关支出</t>
  </si>
  <si>
    <t xml:space="preserve">  中央大中型水库库区基金收入</t>
  </si>
  <si>
    <t xml:space="preserve">  大中型水库库区基金及对应专项债务收入安排的支出</t>
  </si>
  <si>
    <t xml:space="preserve">  地方大中型水库库区基金收入</t>
  </si>
  <si>
    <t xml:space="preserve">    解决移民遗留问题</t>
  </si>
  <si>
    <t xml:space="preserve">    库区防护工程维护</t>
  </si>
  <si>
    <t xml:space="preserve">    其他大中型水库库区基金支出</t>
  </si>
  <si>
    <t xml:space="preserve">  大中型水库库区基金债务付息支出</t>
  </si>
  <si>
    <t xml:space="preserve">  大中型水库库区基金债务发行费用支出</t>
  </si>
  <si>
    <t>三峡水库库区基金收入</t>
  </si>
  <si>
    <t>三峡水库库区基金支出</t>
  </si>
  <si>
    <t xml:space="preserve">  解决移民遗留问题</t>
  </si>
  <si>
    <t xml:space="preserve">  库区维护和管理</t>
  </si>
  <si>
    <t xml:space="preserve">  其他三峡水库库区基金支出</t>
  </si>
  <si>
    <t>南水北调工程基金收入</t>
  </si>
  <si>
    <t>南水北调工程基金相关支出</t>
  </si>
  <si>
    <t xml:space="preserve">  南水北调工程基金及对应专项债务收入安排的支出</t>
  </si>
  <si>
    <t xml:space="preserve">    偿还南水北调工程贷款本息</t>
  </si>
  <si>
    <t xml:space="preserve">  南水北调工程基金债务付息支出</t>
  </si>
  <si>
    <t xml:space="preserve">  南水北调工程基金债务发行费用支出</t>
  </si>
  <si>
    <t>国家重大水利工程建设基金收入</t>
  </si>
  <si>
    <t>国家重大水利工程建设相关支出</t>
  </si>
  <si>
    <t xml:space="preserve">  南水北调工程建设资金</t>
  </si>
  <si>
    <t xml:space="preserve">  国家重大水利工程建设基金及对应专项债务收入安排的支出</t>
  </si>
  <si>
    <t xml:space="preserve">  三峡工程后续工作资金</t>
  </si>
  <si>
    <t xml:space="preserve">  省级重大水利工程建设资金</t>
  </si>
  <si>
    <t xml:space="preserve">    三峡工程后续工作</t>
  </si>
  <si>
    <t xml:space="preserve">    地方重大水利工程建设</t>
  </si>
  <si>
    <t xml:space="preserve">    其他重大水利工程建设基金支出</t>
  </si>
  <si>
    <t xml:space="preserve">  国家重大水利工程建设基金债务付息支出</t>
  </si>
  <si>
    <t xml:space="preserve">  国家重大水利工程建设基金债务发行费用支出</t>
  </si>
  <si>
    <t>海南省高等级公路车辆通行附加费收入</t>
  </si>
  <si>
    <t>海南省高等级公路车辆通行附加费相关支出</t>
  </si>
  <si>
    <t xml:space="preserve">  海南省高等级公路车辆通行附加费及对应专项债务收入安排的支出</t>
  </si>
  <si>
    <t xml:space="preserve">    公路建设</t>
  </si>
  <si>
    <t xml:space="preserve">    公路还贷</t>
  </si>
  <si>
    <t xml:space="preserve">    其他海南省高等级公路车辆通行附加费安排的支出</t>
  </si>
  <si>
    <t xml:space="preserve">  海南省高等级公路车辆通行附加费债务付息支出</t>
  </si>
  <si>
    <t xml:space="preserve">  海南省高等级公路车辆通行附加费债务发行费用支出</t>
  </si>
  <si>
    <t>车辆通行费</t>
  </si>
  <si>
    <t>车辆通行费相关支出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</si>
  <si>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</si>
  <si>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</si>
  <si>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</si>
  <si>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</si>
  <si>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车辆通行费债务付息支出</t>
  </si>
  <si>
    <t xml:space="preserve">  车辆通行费债务发行费用支出</t>
  </si>
  <si>
    <t>港口建设费相关支出</t>
  </si>
  <si>
    <t xml:space="preserve">  港口建设费及对应专项债务收入安排的支出</t>
  </si>
  <si>
    <t xml:space="preserve">    航道建设和维护</t>
  </si>
  <si>
    <t xml:space="preserve">    航运保障系统建设</t>
  </si>
  <si>
    <t xml:space="preserve">    其他港口建设费安排的支出</t>
  </si>
  <si>
    <t xml:space="preserve">  港口建设费债务付息支出</t>
  </si>
  <si>
    <t xml:space="preserve">  港口建设费债务发行费用支出</t>
  </si>
  <si>
    <t>铁路建设基金收入</t>
  </si>
  <si>
    <t>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</si>
  <si>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</si>
  <si>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</si>
  <si>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</si>
  <si>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</si>
  <si>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</si>
  <si>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</si>
  <si>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</si>
  <si>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</si>
  <si>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船舶油污损害赔偿基金收入</t>
  </si>
  <si>
    <t>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</si>
  <si>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</si>
  <si>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</si>
  <si>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</si>
  <si>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</si>
  <si>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</si>
  <si>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</si>
  <si>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民航发展基金收入</t>
  </si>
  <si>
    <t>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</si>
  <si>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</si>
  <si>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</si>
  <si>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</si>
  <si>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</si>
  <si>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</si>
  <si>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</si>
  <si>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</si>
  <si>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</si>
  <si>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散装水泥专项资金相关支出</t>
  </si>
  <si>
    <t xml:space="preserve">  散装水泥专项资金及对应专项债务收入安排的支出</t>
  </si>
  <si>
    <t xml:space="preserve">    建设专用设施</t>
  </si>
  <si>
    <t xml:space="preserve">    专用设备购置和维修</t>
  </si>
  <si>
    <t xml:space="preserve">    贷款贴息</t>
  </si>
  <si>
    <t xml:space="preserve">    技术研发与推广</t>
  </si>
  <si>
    <t xml:space="preserve">    宣传</t>
  </si>
  <si>
    <t xml:space="preserve">    其他散装水泥专项资金支出</t>
  </si>
  <si>
    <t xml:space="preserve">  散装水泥专项资金债务付息支出</t>
  </si>
  <si>
    <t xml:space="preserve">  散装水泥专项资金债务发行费用支出</t>
  </si>
  <si>
    <t>新型墙体材料专项基金相关支出</t>
  </si>
  <si>
    <t xml:space="preserve">  新型墙体材料专项基金及对应专项债务收入安排的支出</t>
  </si>
  <si>
    <t xml:space="preserve">    技改贴息和补助</t>
  </si>
  <si>
    <t xml:space="preserve">    技术研发和推广</t>
  </si>
  <si>
    <t xml:space="preserve">    示范项目补贴</t>
  </si>
  <si>
    <t xml:space="preserve">    宣传和培训</t>
  </si>
  <si>
    <t xml:space="preserve">    其他新型墙体材料专项基金支出</t>
  </si>
  <si>
    <t xml:space="preserve">  新型墙体材料专项基金债务付息支出</t>
  </si>
  <si>
    <t xml:space="preserve">  新型墙体材料专项基金债务发行费用支出</t>
  </si>
  <si>
    <t>农网还贷资金收入</t>
  </si>
  <si>
    <t>农网还贷资金支出</t>
  </si>
  <si>
    <t xml:space="preserve">  中央农网还贷资金收入</t>
  </si>
  <si>
    <t xml:space="preserve">  中央农网还贷资金支出</t>
  </si>
  <si>
    <t xml:space="preserve">  地方农网还贷资金收入</t>
  </si>
  <si>
    <t xml:space="preserve">  地方农网还贷资金支出</t>
  </si>
  <si>
    <t xml:space="preserve">  其他农网还贷资金支出</t>
  </si>
  <si>
    <t>旅游发展基金收入</t>
  </si>
  <si>
    <t>旅游发展基金支出</t>
  </si>
  <si>
    <t xml:space="preserve">  宣传促销</t>
  </si>
  <si>
    <t xml:space="preserve">  行业规划</t>
  </si>
  <si>
    <t xml:space="preserve">  旅游事业补助</t>
  </si>
  <si>
    <t xml:space="preserve">  地方旅游开发项目补助</t>
  </si>
  <si>
    <t xml:space="preserve">  其他旅游发展基金支出</t>
  </si>
  <si>
    <t>中央特别国债经营基金收入</t>
  </si>
  <si>
    <t>中央特别国债经营基金支出</t>
  </si>
  <si>
    <t>中央特别国债经营基金财务收入</t>
  </si>
  <si>
    <t>中央特别国债经营基金财务支出</t>
  </si>
  <si>
    <t>彩票发行机构和彩票销售机构的业务费用</t>
  </si>
  <si>
    <t>彩票发行销售机构业务费安排的支出</t>
  </si>
  <si>
    <t xml:space="preserve">  福利彩票发行机构的业务费用</t>
  </si>
  <si>
    <t xml:space="preserve">  福利彩票发行机构的业务费支出</t>
  </si>
  <si>
    <t xml:space="preserve">  体育彩票发行机构的业务费用</t>
  </si>
  <si>
    <t xml:space="preserve">  体育彩票发行机构的业务费支出</t>
  </si>
  <si>
    <t xml:space="preserve">  福利彩票销售机构的业务费用</t>
  </si>
  <si>
    <t xml:space="preserve">  福利彩票销售机构的业务费支出</t>
  </si>
  <si>
    <t xml:space="preserve">  体育彩票销售机构的业务费用</t>
  </si>
  <si>
    <t xml:space="preserve">  体育彩票销售机构的业务费支出</t>
  </si>
  <si>
    <t xml:space="preserve">  彩票兑奖周转金</t>
  </si>
  <si>
    <t xml:space="preserve">  彩票兑奖周转金支出</t>
  </si>
  <si>
    <t xml:space="preserve">  彩票发行销售风险基金</t>
  </si>
  <si>
    <t xml:space="preserve">  彩票发行销售风险基金支出</t>
  </si>
  <si>
    <t xml:space="preserve">  彩票市场调控资金收入</t>
  </si>
  <si>
    <t xml:space="preserve">  彩票市场调控资金支出</t>
  </si>
  <si>
    <t xml:space="preserve">  其他彩票发行销售机构业务费安排的支出</t>
  </si>
  <si>
    <t>彩票公益金收入</t>
  </si>
  <si>
    <t>彩票公益金相关支出</t>
  </si>
  <si>
    <t xml:space="preserve">  福利彩票公益金收入</t>
  </si>
  <si>
    <t xml:space="preserve">  彩票公益金及对应专项债务收入安排的支出</t>
  </si>
  <si>
    <t xml:space="preserve">  体育彩票公益金收入</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</si>
  <si>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</si>
  <si>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</si>
  <si>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</si>
  <si>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</si>
  <si>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</si>
  <si>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</si>
  <si>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</si>
  <si>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</si>
  <si>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</si>
  <si>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</si>
  <si>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</si>
  <si>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彩票公益金债务付息支出</t>
  </si>
  <si>
    <t xml:space="preserve">  彩票公益金债务发行费用支出</t>
  </si>
  <si>
    <t>烟草企业上缴专项收入</t>
  </si>
  <si>
    <t>烟草企业上缴专项收入安排的支出</t>
  </si>
  <si>
    <t>其他政府性基金相关支出</t>
  </si>
  <si>
    <t xml:space="preserve">  其他政府性基金及对应专项债务收入安排的支出</t>
  </si>
  <si>
    <t xml:space="preserve">  其他政府性基金债务付息支出</t>
  </si>
  <si>
    <t xml:space="preserve">  其他政府性基金债务发行费用支出</t>
  </si>
  <si>
    <t xml:space="preserve">  表八</t>
  </si>
  <si>
    <t>单位:万元</t>
  </si>
  <si>
    <t>企业职工基本养老保险基金收入</t>
  </si>
  <si>
    <t>企业职工基本养老保险基金支出</t>
  </si>
  <si>
    <t>失业保险基金收入</t>
  </si>
  <si>
    <t>失业保险基金支出</t>
  </si>
  <si>
    <t>城镇职工基本医疗保险基金收入</t>
  </si>
  <si>
    <t>城镇职工基本医疗保险基金支出</t>
  </si>
  <si>
    <t>工伤保险基金收入</t>
  </si>
  <si>
    <t>工伤保险基金支出</t>
  </si>
  <si>
    <t>社会保险基金预算收入合计</t>
  </si>
  <si>
    <t>社会保险基金预算支出合计</t>
  </si>
  <si>
    <t xml:space="preserve">  表九</t>
  </si>
  <si>
    <t xml:space="preserve">      烟草企业利润收入</t>
  </si>
  <si>
    <t xml:space="preserve">  国有资本经营预算支出</t>
  </si>
  <si>
    <t xml:space="preserve">      石油石化企业利润收入</t>
  </si>
  <si>
    <t xml:space="preserve">    国有经济结构调整支出</t>
  </si>
  <si>
    <t xml:space="preserve">      电力企业利润收入</t>
  </si>
  <si>
    <t xml:space="preserve">    公益性设施投资补助支出</t>
  </si>
  <si>
    <t xml:space="preserve">      电信企业利润收入</t>
  </si>
  <si>
    <t xml:space="preserve">    战略性产业发展支出</t>
  </si>
  <si>
    <t xml:space="preserve">      煤炭企业利润收入</t>
  </si>
  <si>
    <t xml:space="preserve">    生态环境保护支出</t>
  </si>
  <si>
    <t xml:space="preserve">      有色冶金采掘企业利润收入</t>
  </si>
  <si>
    <t xml:space="preserve">    支持科技进步支出</t>
  </si>
  <si>
    <t xml:space="preserve">      钢铁企业利润收入</t>
  </si>
  <si>
    <t xml:space="preserve">    保障国家经济安全支出</t>
  </si>
  <si>
    <t xml:space="preserve">      化工企业利润收入</t>
  </si>
  <si>
    <t xml:space="preserve">    对外投资合作支出</t>
  </si>
  <si>
    <t xml:space="preserve">      运输企业利润收入</t>
  </si>
  <si>
    <t xml:space="preserve">    改革成本支出</t>
  </si>
  <si>
    <t xml:space="preserve">      电子企业利润收入</t>
  </si>
  <si>
    <t xml:space="preserve">    其他国有资本经营预算支出</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</si>
  <si>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</si>
  <si>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</si>
  <si>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</si>
  <si>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</si>
  <si>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</si>
  <si>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</si>
  <si>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</si>
  <si>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</si>
  <si>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</si>
  <si>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</si>
  <si>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</si>
  <si>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</si>
  <si>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</si>
  <si>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</si>
  <si>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</si>
  <si>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</si>
  <si>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</si>
  <si>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</si>
  <si>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</si>
  <si>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</si>
  <si>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</si>
  <si>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</si>
  <si>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金融企业公司股利、股息收入</t>
  </si>
  <si>
    <t xml:space="preserve">    国有资本经营预算补充基金支出</t>
  </si>
  <si>
    <t xml:space="preserve">      其他国有资本经营预算企业股利、股息收入</t>
  </si>
  <si>
    <t xml:space="preserve">      其他国有股减持收入</t>
  </si>
  <si>
    <t xml:space="preserve">      国有股权、股份转让收入</t>
  </si>
  <si>
    <t xml:space="preserve">      国有独资企业产权转让收入</t>
  </si>
  <si>
    <t xml:space="preserve">      金融类企业国有股减持收入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</si>
  <si>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</si>
  <si>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</si>
  <si>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</si>
  <si>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</si>
  <si>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</si>
  <si>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 xml:space="preserve">    资本性支出</t>
  </si>
  <si>
    <t xml:space="preserve">    改革性支出</t>
  </si>
  <si>
    <t>本年收入合计</t>
  </si>
  <si>
    <t>本年支出合计</t>
  </si>
  <si>
    <t>2016年
年初预算</t>
  </si>
  <si>
    <t>2016年
决算</t>
  </si>
  <si>
    <t>2015年决算</t>
  </si>
  <si>
    <t>2016年决算</t>
  </si>
  <si>
    <t>2016年年初预算</t>
  </si>
  <si>
    <t>2016年     决算</t>
  </si>
  <si>
    <t>2016年度   预算</t>
  </si>
  <si>
    <t>2016年      决算</t>
  </si>
  <si>
    <t>2015年     决算</t>
  </si>
  <si>
    <t>2015年      决算</t>
  </si>
  <si>
    <t>2016年
年度预算</t>
  </si>
  <si>
    <t>2015年
决算</t>
  </si>
  <si>
    <t xml:space="preserve">    捐赠收入</t>
    <phoneticPr fontId="2" type="noConversion"/>
  </si>
  <si>
    <t xml:space="preserve">    政府住房基金收入</t>
    <phoneticPr fontId="2" type="noConversion"/>
  </si>
  <si>
    <t>增设预算周转金</t>
    <phoneticPr fontId="2" type="noConversion"/>
  </si>
  <si>
    <t xml:space="preserve">  海警</t>
  </si>
  <si>
    <t xml:space="preserve">  科技重大项目</t>
  </si>
  <si>
    <t xml:space="preserve">  新闻出版广播影视</t>
  </si>
  <si>
    <t xml:space="preserve">  普惠金融发展支出</t>
  </si>
  <si>
    <t xml:space="preserve">  成品油价格改革对交通运输的补贴</t>
  </si>
  <si>
    <t xml:space="preserve">  中央政府国内债务付息支出</t>
  </si>
  <si>
    <t xml:space="preserve">  中央政府国外债务付息支出</t>
  </si>
  <si>
    <t xml:space="preserve">  地方政府一般债务付息支出</t>
  </si>
  <si>
    <t xml:space="preserve">  中央政府国内债务发行费用支出</t>
  </si>
  <si>
    <t xml:space="preserve">  中央政府国外债务发行费用支出</t>
  </si>
  <si>
    <t xml:space="preserve">  地方政府一般债务发行费用支出</t>
  </si>
  <si>
    <t xml:space="preserve">    其他海警支出</t>
  </si>
  <si>
    <t xml:space="preserve">    基础设施建设及维护</t>
  </si>
  <si>
    <t xml:space="preserve">    信息化建设及运行维护</t>
  </si>
  <si>
    <t xml:space="preserve">    装备建设和运行维护</t>
  </si>
  <si>
    <t xml:space="preserve">    维权执法业务</t>
  </si>
  <si>
    <t xml:space="preserve">    一般管理事务</t>
  </si>
  <si>
    <t xml:space="preserve">    公安现役基本支出</t>
  </si>
  <si>
    <t xml:space="preserve">    司法鉴定</t>
  </si>
  <si>
    <t xml:space="preserve">    社区矫正</t>
  </si>
  <si>
    <t xml:space="preserve">    重点研发计划</t>
  </si>
  <si>
    <t xml:space="preserve">    科技重大专项</t>
  </si>
  <si>
    <t xml:space="preserve">    其他新闻出版广播影视支出</t>
  </si>
  <si>
    <t xml:space="preserve">    就业创业服务补贴</t>
  </si>
  <si>
    <t xml:space="preserve">    对机关事业单位基本养老保险基金的补助</t>
  </si>
  <si>
    <t xml:space="preserve">    机关事业单位职业年金缴费支出</t>
  </si>
  <si>
    <t xml:space="preserve">    机关事业单位基本养老保险缴费支出</t>
  </si>
  <si>
    <t xml:space="preserve">    用一般公共预算补充基金</t>
  </si>
  <si>
    <t xml:space="preserve">    求职创业补贴</t>
  </si>
  <si>
    <t xml:space="preserve">    成品油价格改革对渔业的补贴</t>
  </si>
  <si>
    <t xml:space="preserve">    农业生产支持补贴</t>
  </si>
  <si>
    <t xml:space="preserve">    江河湖库水系综合整治</t>
  </si>
  <si>
    <t xml:space="preserve">    成品油价格改革对林业的补贴</t>
  </si>
  <si>
    <t xml:space="preserve">    其他普惠金融发展支出</t>
  </si>
  <si>
    <t xml:space="preserve">    补充小额担保贷款基金</t>
  </si>
  <si>
    <t xml:space="preserve">    农业保险保费补贴</t>
  </si>
  <si>
    <t xml:space="preserve">    成品油价格改革补贴其他支出</t>
  </si>
  <si>
    <t xml:space="preserve">  其他国土海洋气象等支出(款)</t>
  </si>
  <si>
    <t xml:space="preserve">    海岛和海域保护</t>
  </si>
  <si>
    <t xml:space="preserve">    住房公积金管理</t>
  </si>
  <si>
    <t xml:space="preserve">    其他国土海洋气象等支出(项)</t>
  </si>
  <si>
    <t xml:space="preserve">    地方政府其他一般债务付息支出</t>
  </si>
  <si>
    <t xml:space="preserve">    地方政府向国际组织借款付息支出</t>
  </si>
  <si>
    <t xml:space="preserve">    地方政府向外国政府借款付息支出</t>
  </si>
  <si>
    <t xml:space="preserve">    地方政府一般债券付息支出</t>
  </si>
  <si>
    <t xml:space="preserve">    中央政府其他国外借款付息支出</t>
  </si>
  <si>
    <t xml:space="preserve">    中央政府向国际组织借款付息支出</t>
  </si>
  <si>
    <t xml:space="preserve">    中央政府向外国政府借款付息支出</t>
  </si>
  <si>
    <t xml:space="preserve">    中央政府境外发行主权债券付息支出</t>
  </si>
  <si>
    <t>一般公共预算收入</t>
  </si>
  <si>
    <t xml:space="preserve">    债券转贷收入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</si>
  <si>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</si>
  <si>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</si>
  <si>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</si>
  <si>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</si>
  <si>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</si>
  <si>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</si>
  <si>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</si>
  <si>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</si>
  <si>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</si>
  <si>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</si>
  <si>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</si>
  <si>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</si>
  <si>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</si>
  <si>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</si>
  <si>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森工综合利用增值税退税</t>
  </si>
  <si>
    <t xml:space="preserve">      核电站增值税退税</t>
  </si>
  <si>
    <t xml:space="preserve">      水电增值税退税</t>
  </si>
  <si>
    <t xml:space="preserve">      资源综合利用增值税退税</t>
  </si>
  <si>
    <t xml:space="preserve">      成品油增值税退税</t>
  </si>
  <si>
    <t xml:space="preserve">      其他增值税退税</t>
  </si>
  <si>
    <t xml:space="preserve">      免抵调增增值税</t>
  </si>
  <si>
    <t xml:space="preserve">      成品油价格和税费改革增值税划出</t>
  </si>
  <si>
    <t xml:space="preserve">      成品油价格和税费改革增值税划入</t>
  </si>
  <si>
    <t xml:space="preserve">      营改增试点国内增值税划出</t>
  </si>
  <si>
    <t xml:space="preserve">      营改增试点国内增值税划入</t>
  </si>
  <si>
    <t xml:space="preserve">      营改增试点国内增值税划出(地方)</t>
  </si>
  <si>
    <t xml:space="preserve">      营改增试点国内增值税划入(地方)</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</si>
  <si>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</si>
  <si>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</si>
  <si>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</si>
  <si>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</si>
  <si>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</si>
  <si>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</si>
  <si>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</si>
  <si>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</si>
  <si>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</si>
  <si>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</si>
  <si>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</si>
  <si>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</si>
  <si>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改征增值税国内退税</t>
  </si>
  <si>
    <t xml:space="preserve">      免抵调增改征增值税</t>
  </si>
  <si>
    <t xml:space="preserve">      营改增试点改征增值税划出</t>
  </si>
  <si>
    <t xml:space="preserve">      营改增试点改征增值税划入</t>
  </si>
  <si>
    <t xml:space="preserve">      营改增试点改征增值税划出(地方)</t>
  </si>
  <si>
    <t xml:space="preserve">      营改增试点改征增值税划入(地方)</t>
  </si>
  <si>
    <t xml:space="preserve">    改征增值税出口退税(项)</t>
  </si>
  <si>
    <t xml:space="preserve">      改征增值税出口退税(目)</t>
  </si>
  <si>
    <t xml:space="preserve">      免抵调减改征增值税</t>
  </si>
  <si>
    <t xml:space="preserve">  消费税</t>
  </si>
  <si>
    <t xml:space="preserve">      中国铁路总公司集中缴纳的铁路运输企业所得税</t>
  </si>
  <si>
    <t xml:space="preserve">    国有铁道企业所得税</t>
  </si>
  <si>
    <t xml:space="preserve">    国有纺织企业所得税</t>
  </si>
  <si>
    <t xml:space="preserve">    国有烟草企业所得税</t>
  </si>
  <si>
    <t xml:space="preserve">    国有建筑材料工业所得税</t>
  </si>
  <si>
    <t xml:space="preserve">    国有船舶工业所得税</t>
  </si>
  <si>
    <t xml:space="preserve">    国有兵器工业所得税</t>
  </si>
  <si>
    <t xml:space="preserve">    国有电子工业所得税</t>
  </si>
  <si>
    <t xml:space="preserve">    国有航天工业所得税</t>
  </si>
  <si>
    <t xml:space="preserve">    国有航空工业所得税</t>
  </si>
  <si>
    <t xml:space="preserve">    国有核工业所得税</t>
  </si>
  <si>
    <t xml:space="preserve">    国有汽车工业所得税</t>
  </si>
  <si>
    <t xml:space="preserve">    国有机械工业所得税</t>
  </si>
  <si>
    <t xml:space="preserve">    国有石油和化学工业所得税</t>
  </si>
  <si>
    <t xml:space="preserve">    国有电力工业所得税</t>
  </si>
  <si>
    <t xml:space="preserve">    国有煤炭工业所得税</t>
  </si>
  <si>
    <t xml:space="preserve">    国有有色金属工业所得税</t>
  </si>
  <si>
    <t xml:space="preserve">    国有冶金工业所得税</t>
  </si>
  <si>
    <t xml:space="preserve">  企业所得税</t>
  </si>
  <si>
    <t xml:space="preserve">    营业税划入(地方)</t>
  </si>
  <si>
    <t xml:space="preserve">    营业税划出(地方)</t>
  </si>
  <si>
    <t xml:space="preserve">    营业税划入</t>
  </si>
  <si>
    <t xml:space="preserve">    营业税划出</t>
  </si>
  <si>
    <t xml:space="preserve">    营业税退税</t>
  </si>
  <si>
    <t xml:space="preserve">    营业税税款滞纳金、罚款收入</t>
  </si>
  <si>
    <t xml:space="preserve">    一般营业税</t>
  </si>
  <si>
    <t xml:space="preserve">      其他金融保险业营业税(地方)</t>
  </si>
  <si>
    <t xml:space="preserve">      交强险营业税</t>
  </si>
  <si>
    <t xml:space="preserve">    金融保险业营业税(地方)</t>
  </si>
  <si>
    <t xml:space="preserve">    金融保险业营业税(中央)</t>
  </si>
  <si>
    <t xml:space="preserve">  营业税</t>
  </si>
  <si>
    <t xml:space="preserve">    出口消费品退消费税</t>
  </si>
  <si>
    <t xml:space="preserve">      进口其他消费品退消费税</t>
  </si>
  <si>
    <t xml:space="preserve">      进口成品油消费税退税</t>
  </si>
  <si>
    <t xml:space="preserve">      进口消费品消费税税款滞纳金、罚款收入</t>
  </si>
  <si>
    <t xml:space="preserve">      进口其他消费品消费税</t>
  </si>
  <si>
    <t xml:space="preserve">      进口成品油消费税</t>
  </si>
  <si>
    <t xml:space="preserve">    进口消费品消费税</t>
  </si>
  <si>
    <t xml:space="preserve">      其他消费税退税</t>
  </si>
  <si>
    <t xml:space="preserve">      成品油消费税退税</t>
  </si>
  <si>
    <t xml:space="preserve">      消费税税款滞纳金、罚款收入</t>
  </si>
  <si>
    <t xml:space="preserve">      其他消费税</t>
  </si>
  <si>
    <t xml:space="preserve">      成品油消费税</t>
  </si>
  <si>
    <t xml:space="preserve">      私营企业消费税</t>
  </si>
  <si>
    <t xml:space="preserve">      港澳台和外商投资企业消费税</t>
  </si>
  <si>
    <t xml:space="preserve">      联营企业消费税</t>
  </si>
  <si>
    <t xml:space="preserve">      股份制企业消费税</t>
  </si>
  <si>
    <t xml:space="preserve">      集体企业消费税</t>
  </si>
  <si>
    <t xml:space="preserve">      国有企业消费税</t>
  </si>
  <si>
    <t xml:space="preserve">    国内消费税</t>
  </si>
  <si>
    <t xml:space="preserve">      国有企业分支机构预缴所得税</t>
  </si>
  <si>
    <t xml:space="preserve">    分支机构预缴所得税</t>
  </si>
  <si>
    <t xml:space="preserve">    其他企业所得税</t>
  </si>
  <si>
    <t xml:space="preserve">    私营企业所得税</t>
  </si>
  <si>
    <t xml:space="preserve">      其他港澳台和外商投资企业所得税</t>
  </si>
  <si>
    <t xml:space="preserve">      港澳台和外商投资海上石油天然气企业所得税</t>
  </si>
  <si>
    <t xml:space="preserve">    港澳台和外商投资企业所得税</t>
  </si>
  <si>
    <t xml:space="preserve">    联营企业所得税</t>
  </si>
  <si>
    <t xml:space="preserve">      其他股份制企业所得税</t>
  </si>
  <si>
    <t xml:space="preserve">      中国华融资产管理股份有限公司所得税</t>
  </si>
  <si>
    <t xml:space="preserve">      跨省合资铁路企业所得税</t>
  </si>
  <si>
    <t xml:space="preserve">      中国信达资产管理股份有限公司所得税</t>
  </si>
  <si>
    <t xml:space="preserve">      中国邮政储蓄银行股份有限公司所得税</t>
  </si>
  <si>
    <t xml:space="preserve">      国家开发银行股份有限公司所得税</t>
  </si>
  <si>
    <t xml:space="preserve">      中国农业银行股份有限公司所得税</t>
  </si>
  <si>
    <t xml:space="preserve">      长江电力股份有限公司所得税</t>
  </si>
  <si>
    <t xml:space="preserve">      中国银行股份有限公司所得税</t>
  </si>
  <si>
    <t xml:space="preserve">      中国建设银行股份有限公司所得税</t>
  </si>
  <si>
    <t xml:space="preserve">      中国工商银行股份有限公司所得税</t>
  </si>
  <si>
    <t xml:space="preserve">      中国石油化工股份有限公司所得税</t>
  </si>
  <si>
    <t xml:space="preserve">      中国石油天然气股份有限公司所得税</t>
  </si>
  <si>
    <t xml:space="preserve">      股份制海洋石油天然气企业所得税</t>
  </si>
  <si>
    <t xml:space="preserve">    股份制企业所得税</t>
  </si>
  <si>
    <t xml:space="preserve">    集体企业所得税</t>
  </si>
  <si>
    <t xml:space="preserve">    其他国有企业所得税</t>
  </si>
  <si>
    <t xml:space="preserve">    国有农垦企业所得税</t>
  </si>
  <si>
    <t xml:space="preserve">    国有电信企业所得税</t>
  </si>
  <si>
    <t xml:space="preserve">    国有森林工业企业所得税</t>
  </si>
  <si>
    <t xml:space="preserve">    国有水产企业所得税</t>
  </si>
  <si>
    <t xml:space="preserve">      其他国有文教企业所得税</t>
  </si>
  <si>
    <t xml:space="preserve">      国有出版企业所得税</t>
  </si>
  <si>
    <t xml:space="preserve">      国有电影企业所得税</t>
  </si>
  <si>
    <t xml:space="preserve">    国有文教企业所得税</t>
  </si>
  <si>
    <t xml:space="preserve">    国有保险企业所得税</t>
  </si>
  <si>
    <t xml:space="preserve">      其他国有非银行金融企业所得税</t>
  </si>
  <si>
    <t xml:space="preserve">      中投公司所属其他公司所得税</t>
  </si>
  <si>
    <t xml:space="preserve">      中国投资有限责任公司所得税</t>
  </si>
  <si>
    <t xml:space="preserve">      中国建银投资有限责任公司所得税</t>
  </si>
  <si>
    <t xml:space="preserve">    国有非银行金融企业所得税</t>
  </si>
  <si>
    <t xml:space="preserve">      其他国有银行所得税</t>
  </si>
  <si>
    <t xml:space="preserve">      中国农业发展银行所得税</t>
  </si>
  <si>
    <t xml:space="preserve">      中国进出口银行所得税</t>
  </si>
  <si>
    <t xml:space="preserve">    国有银行所得税</t>
  </si>
  <si>
    <t xml:space="preserve">    国有外贸企业所得税</t>
  </si>
  <si>
    <t xml:space="preserve">    国有海洋石油天然气企业所得税</t>
  </si>
  <si>
    <t xml:space="preserve">    国有民航企业所得税</t>
  </si>
  <si>
    <t xml:space="preserve">    国有邮政企业所得税</t>
  </si>
  <si>
    <t xml:space="preserve">    国有交通企业所得税</t>
  </si>
  <si>
    <t xml:space="preserve">      其他国有铁道企业所得税</t>
  </si>
  <si>
    <t xml:space="preserve">      中国铁路总公司集中缴纳的铁路运输企业所得税待分配收入</t>
  </si>
  <si>
    <t xml:space="preserve">      内资企业所得税税款滞纳金、罚款、加收利息收入</t>
  </si>
  <si>
    <t xml:space="preserve">    企业所得税税款滞纳金、罚款、加收利息收入</t>
  </si>
  <si>
    <t xml:space="preserve">      其他企业分支机构汇算清缴所得税</t>
  </si>
  <si>
    <t xml:space="preserve">      港澳台和外商投资企业分支机构汇算清缴所得税</t>
  </si>
  <si>
    <t xml:space="preserve">      股份制企业分支机构汇算清缴所得税</t>
  </si>
  <si>
    <t xml:space="preserve">      国有企业分支机构汇算清缴所得税</t>
  </si>
  <si>
    <t xml:space="preserve">    分支机构汇算清缴所得税</t>
  </si>
  <si>
    <t xml:space="preserve">    跨市县分支机构汇算清缴所得税</t>
  </si>
  <si>
    <t xml:space="preserve">      其他企业所得税待分配收入</t>
  </si>
  <si>
    <t xml:space="preserve">      港澳台和外商投资企业所得税待分配收入</t>
  </si>
  <si>
    <t xml:space="preserve">      股份制企业所得税待分配收入</t>
  </si>
  <si>
    <t xml:space="preserve">      国有企业所得税待分配收入</t>
  </si>
  <si>
    <t xml:space="preserve">    省以下企业所得税待分配收入</t>
  </si>
  <si>
    <t xml:space="preserve">      其他企业总机构汇算清缴所得税</t>
  </si>
  <si>
    <t xml:space="preserve">      港澳台和外商投资企业总机构汇算清缴所得税</t>
  </si>
  <si>
    <t xml:space="preserve">      股份制企业总机构汇算清缴所得税</t>
  </si>
  <si>
    <t xml:space="preserve">      国有企业总机构汇算清缴所得税</t>
  </si>
  <si>
    <t xml:space="preserve">    跨市县总机构汇算清缴所得税</t>
  </si>
  <si>
    <t xml:space="preserve">      其他企业总机构预缴所得税</t>
  </si>
  <si>
    <t xml:space="preserve">      港澳台和外商投资企业总机构预缴所得税</t>
  </si>
  <si>
    <t xml:space="preserve">      股份制企业总机构预缴所得税</t>
  </si>
  <si>
    <t xml:space="preserve">      国有企业总机构预缴所得税</t>
  </si>
  <si>
    <t xml:space="preserve">    跨市县总机构预缴所得税</t>
  </si>
  <si>
    <t xml:space="preserve">      其他企业分支机构预缴所得税</t>
  </si>
  <si>
    <t xml:space="preserve">      港澳台和外商投资企业分支机构预缴所得税</t>
  </si>
  <si>
    <t xml:space="preserve">      股份制企业分支机构预缴所得税</t>
  </si>
  <si>
    <t xml:space="preserve">    跨市县分支机构预缴所得税</t>
  </si>
  <si>
    <t xml:space="preserve">    企业所得税待分配收入</t>
  </si>
  <si>
    <t xml:space="preserve">    总机构汇算清缴所得税</t>
  </si>
  <si>
    <t xml:space="preserve">    总机构预缴所得税</t>
  </si>
  <si>
    <t xml:space="preserve">      中国信达资产管理股份有限公司所得税退税</t>
  </si>
  <si>
    <t xml:space="preserve">      中国邮政储蓄银行股份有限公司所得税退税</t>
  </si>
  <si>
    <t xml:space="preserve">      国家开发银行股份有限公司所得税退税</t>
  </si>
  <si>
    <t xml:space="preserve">      中国农业银行股份有限公司所得税退税</t>
  </si>
  <si>
    <t xml:space="preserve">      中国银行股份有限公司所得税退税</t>
  </si>
  <si>
    <t xml:space="preserve">      中国建设银行股份有限公司所得税退税</t>
  </si>
  <si>
    <t xml:space="preserve">      中国工商银行股份有限公司所得税退税</t>
  </si>
  <si>
    <t xml:space="preserve">    股份制企业所得税退税</t>
  </si>
  <si>
    <t xml:space="preserve">    集体企业所得税退税</t>
  </si>
  <si>
    <t xml:space="preserve">    其他国有企业所得税退税</t>
  </si>
  <si>
    <t xml:space="preserve">    国有电信企业所得税退税</t>
  </si>
  <si>
    <t xml:space="preserve">    国有森林工业企业所得税退税</t>
  </si>
  <si>
    <t xml:space="preserve">    国有水产企业所得税退税</t>
  </si>
  <si>
    <t xml:space="preserve">      其他国有文教企业所得税退税</t>
  </si>
  <si>
    <t xml:space="preserve">      国有出版企业所得税退税</t>
  </si>
  <si>
    <t xml:space="preserve">      国有电影企业所得税退税</t>
  </si>
  <si>
    <t xml:space="preserve">    国有文教企业所得税退税</t>
  </si>
  <si>
    <t xml:space="preserve">    国有保险企业所得税退税</t>
  </si>
  <si>
    <t xml:space="preserve">      其他国有非银行金融企业所得税退税</t>
  </si>
  <si>
    <t xml:space="preserve">      中国投资有限责任公司所得税退税</t>
  </si>
  <si>
    <t xml:space="preserve">    国有非银行金融企业所得税退税</t>
  </si>
  <si>
    <t xml:space="preserve">      其他国有银行所得税退税</t>
  </si>
  <si>
    <t xml:space="preserve">      中国农业发展银行所得税退税</t>
  </si>
  <si>
    <t xml:space="preserve">      中国进出口银行所得税退税</t>
  </si>
  <si>
    <t xml:space="preserve">    国有银行所得税退税</t>
  </si>
  <si>
    <t xml:space="preserve">    国有外贸企业所得税退税</t>
  </si>
  <si>
    <t xml:space="preserve">    海洋石油天然气企业所得税退税</t>
  </si>
  <si>
    <t xml:space="preserve">    国有民航企业所得税退税</t>
  </si>
  <si>
    <t xml:space="preserve">    国有邮政企业所得税退税</t>
  </si>
  <si>
    <t xml:space="preserve">    国有交通企业所得税退税</t>
  </si>
  <si>
    <t xml:space="preserve">    国有铁道企业所得税退税</t>
  </si>
  <si>
    <t xml:space="preserve">    国有纺织企业所得税退税</t>
  </si>
  <si>
    <t xml:space="preserve">    国有烟草企业所得税退税</t>
  </si>
  <si>
    <t xml:space="preserve">    国有建筑材料工业所得税退税</t>
  </si>
  <si>
    <t xml:space="preserve">    国有船舶工业所得税退税</t>
  </si>
  <si>
    <t xml:space="preserve">    国有兵器工业所得税退税</t>
  </si>
  <si>
    <t xml:space="preserve">    国有电子工业所得税退税</t>
  </si>
  <si>
    <t xml:space="preserve">    国有航天工业所得税退税</t>
  </si>
  <si>
    <t xml:space="preserve">    国有航空工业所得税退税</t>
  </si>
  <si>
    <t xml:space="preserve">    国有核工业所得税退税</t>
  </si>
  <si>
    <t xml:space="preserve">    国有汽车工业所得税退税</t>
  </si>
  <si>
    <t xml:space="preserve">    国有机械工业所得税退税</t>
  </si>
  <si>
    <t xml:space="preserve">    国有石油和化学工业所得税退税</t>
  </si>
  <si>
    <t xml:space="preserve">    国有电力工业所得税退税</t>
  </si>
  <si>
    <t xml:space="preserve">    国有煤炭工业所得税退税</t>
  </si>
  <si>
    <t xml:space="preserve">    国有有色金属工业所得税退税</t>
  </si>
  <si>
    <t xml:space="preserve">    国有冶金工业所得税退税</t>
  </si>
  <si>
    <t xml:space="preserve">  企业所得税退税</t>
  </si>
  <si>
    <t xml:space="preserve">      中央企业所得税税款滞纳金、罚款、加收利息收入</t>
  </si>
  <si>
    <t xml:space="preserve">      港澳台和外商投资企业所得税税款滞纳金、罚款、加收利息收入</t>
  </si>
  <si>
    <t xml:space="preserve">    证券交易印花税(项)</t>
  </si>
  <si>
    <t xml:space="preserve">  印花税</t>
  </si>
  <si>
    <t xml:space="preserve">    房产税税款滞纳金、罚款收入</t>
  </si>
  <si>
    <t xml:space="preserve">    其他房产税</t>
  </si>
  <si>
    <t xml:space="preserve">    私营企业房产税</t>
  </si>
  <si>
    <t xml:space="preserve">    港澳台和外商投资企业房产税</t>
  </si>
  <si>
    <t xml:space="preserve">    联营企业房产税</t>
  </si>
  <si>
    <t xml:space="preserve">    股份制企业房产税</t>
  </si>
  <si>
    <t xml:space="preserve">    集体企业房产税</t>
  </si>
  <si>
    <t xml:space="preserve">    国有企业房产税</t>
  </si>
  <si>
    <t xml:space="preserve">  房产税</t>
  </si>
  <si>
    <t xml:space="preserve">    成品油价格和税费改革城市维护建设税划入</t>
  </si>
  <si>
    <t xml:space="preserve">    成品油价格和税费改革城市维护建设税划出</t>
  </si>
  <si>
    <t xml:space="preserve">    城市维护建设税税款滞纳金、罚款收入</t>
  </si>
  <si>
    <t xml:space="preserve">    其他城市维护建设税</t>
  </si>
  <si>
    <t xml:space="preserve">    中国铁路总公司集中缴纳的铁路运输企业城市维护建设税待分配收入</t>
  </si>
  <si>
    <t xml:space="preserve">    私营企业城市维护建设税</t>
  </si>
  <si>
    <t xml:space="preserve">    港澳台和外商投资企业城市维护建设税</t>
  </si>
  <si>
    <t xml:space="preserve">    联营企业城市维护建设税</t>
  </si>
  <si>
    <t xml:space="preserve">    股份制企业城市维护建设税</t>
  </si>
  <si>
    <t xml:space="preserve">    集体企业城市维护建设税</t>
  </si>
  <si>
    <t xml:space="preserve">      其他国有企业城市维护建设税</t>
  </si>
  <si>
    <t xml:space="preserve">      中国铁路总公司集中缴纳的铁路运输企业城市维护建设税</t>
  </si>
  <si>
    <t xml:space="preserve">    国有企业城市维护建设税</t>
  </si>
  <si>
    <t xml:space="preserve">  城市维护建设税</t>
  </si>
  <si>
    <t xml:space="preserve">    资源税税款滞纳金、罚款收入</t>
  </si>
  <si>
    <t xml:space="preserve">    其他资源税</t>
  </si>
  <si>
    <t xml:space="preserve">    海洋石油资源税</t>
  </si>
  <si>
    <t xml:space="preserve">  资源税</t>
  </si>
  <si>
    <t xml:space="preserve">    个人所得税税款滞纳金、罚款收入</t>
  </si>
  <si>
    <t xml:space="preserve">      其他个人所得税</t>
  </si>
  <si>
    <t xml:space="preserve">      军队个人所得税</t>
  </si>
  <si>
    <t xml:space="preserve">      储蓄存款利息所得税</t>
  </si>
  <si>
    <t xml:space="preserve">    个人所得税(项)</t>
  </si>
  <si>
    <t xml:space="preserve">  个人所得税(款)</t>
  </si>
  <si>
    <t xml:space="preserve">    其他企业所得税退税</t>
  </si>
  <si>
    <t xml:space="preserve">      其他跨市县总分机构企业所得税退税</t>
  </si>
  <si>
    <t xml:space="preserve">      港澳台和外商投资跨市县总分机构企业所得税退税</t>
  </si>
  <si>
    <t xml:space="preserve">      股份制跨市县总分机构企业所得税退税</t>
  </si>
  <si>
    <t xml:space="preserve">      国有跨市县总分机构企业所得税退税</t>
  </si>
  <si>
    <t xml:space="preserve">    跨市县总分机构企业所得税退税</t>
  </si>
  <si>
    <t xml:space="preserve">      其他跨省市总分机构企业所得税退税</t>
  </si>
  <si>
    <t xml:space="preserve">      港澳台和外商投资跨省市总分机构企业所得税退税</t>
  </si>
  <si>
    <t xml:space="preserve">      股份制跨省市总分机构企业所得税退税</t>
  </si>
  <si>
    <t xml:space="preserve">      国有跨省市总分机构企业所得税退税</t>
  </si>
  <si>
    <t xml:space="preserve">    跨省市总分机构企业所得税退税</t>
  </si>
  <si>
    <t xml:space="preserve">    私营企业所得税退税</t>
  </si>
  <si>
    <t xml:space="preserve">    联营企业所得税退税</t>
  </si>
  <si>
    <t xml:space="preserve">      其他股份制企业所得税退税</t>
  </si>
  <si>
    <t xml:space="preserve">      中国华融资产管理股份有限公司所得税退税</t>
  </si>
  <si>
    <t xml:space="preserve">  烟叶税(款)</t>
  </si>
  <si>
    <t xml:space="preserve">    契税税款滞纳金、罚款收入</t>
  </si>
  <si>
    <t xml:space="preserve">    契税(项)</t>
  </si>
  <si>
    <t xml:space="preserve">  契税(款)</t>
  </si>
  <si>
    <t xml:space="preserve">    耕地占用税税款滞纳金、罚款收入</t>
  </si>
  <si>
    <t xml:space="preserve">    耕地占用税退税</t>
  </si>
  <si>
    <t xml:space="preserve">    耕地占用税(项)</t>
  </si>
  <si>
    <t xml:space="preserve">  耕地占用税(款)</t>
  </si>
  <si>
    <t xml:space="preserve">    关税退税</t>
  </si>
  <si>
    <t xml:space="preserve">    关税和特别关税税款滞纳金、罚款收入</t>
  </si>
  <si>
    <t xml:space="preserve">      保障措施关税</t>
  </si>
  <si>
    <t xml:space="preserve">      反补贴税</t>
  </si>
  <si>
    <t xml:space="preserve">      反倾销税</t>
  </si>
  <si>
    <t xml:space="preserve">    特别关税</t>
  </si>
  <si>
    <t xml:space="preserve">      进境物品进口税</t>
  </si>
  <si>
    <t xml:space="preserve">      出口关税</t>
  </si>
  <si>
    <t xml:space="preserve">      进口关税</t>
  </si>
  <si>
    <t xml:space="preserve">    关税(项)</t>
  </si>
  <si>
    <t xml:space="preserve">  关税(款)</t>
  </si>
  <si>
    <t xml:space="preserve">    车辆购置税税款滞纳金、罚款收入</t>
  </si>
  <si>
    <t xml:space="preserve">    车辆购置税(项)</t>
  </si>
  <si>
    <t xml:space="preserve">  车辆购置税(款)</t>
  </si>
  <si>
    <t xml:space="preserve">    船舶吨税税款滞纳金、罚款收入</t>
  </si>
  <si>
    <t xml:space="preserve">    船舶吨税(项)</t>
  </si>
  <si>
    <t xml:space="preserve">  船舶吨税(款)</t>
  </si>
  <si>
    <t xml:space="preserve">    车船税税款滞纳金、罚款收入</t>
  </si>
  <si>
    <t xml:space="preserve">    车船税(项)</t>
  </si>
  <si>
    <t xml:space="preserve">  车船税(款)</t>
  </si>
  <si>
    <t xml:space="preserve">    土地增值税税款滞纳金、罚款收入</t>
  </si>
  <si>
    <t xml:space="preserve">    其他土地增值税</t>
  </si>
  <si>
    <t xml:space="preserve">    私营企业土地增值税</t>
  </si>
  <si>
    <t xml:space="preserve">    港澳台和外商投资企业土地增值税</t>
  </si>
  <si>
    <t xml:space="preserve">    联营企业土地增值税</t>
  </si>
  <si>
    <t xml:space="preserve">    股份制企业土地增值税</t>
  </si>
  <si>
    <t xml:space="preserve">    集体企业土地增值税</t>
  </si>
  <si>
    <t xml:space="preserve">    国有企业土地增值税</t>
  </si>
  <si>
    <t xml:space="preserve">  土地增值税</t>
  </si>
  <si>
    <t xml:space="preserve">    城镇土地使用税税款滞纳金、罚款收入</t>
  </si>
  <si>
    <t xml:space="preserve">    其他城镇土地使用税</t>
  </si>
  <si>
    <t xml:space="preserve">    港澳台和外商投资企业城镇土地使用税</t>
  </si>
  <si>
    <t xml:space="preserve">    私营企业城镇土地使用税</t>
  </si>
  <si>
    <t xml:space="preserve">    联营企业城镇土地使用税</t>
  </si>
  <si>
    <t xml:space="preserve">    股份制企业城镇土地使用税</t>
  </si>
  <si>
    <t xml:space="preserve">    集体企业城镇土地使用税</t>
  </si>
  <si>
    <t xml:space="preserve">    国有企业城镇土地使用税</t>
  </si>
  <si>
    <t xml:space="preserve">  城镇土地使用税</t>
  </si>
  <si>
    <t xml:space="preserve">    印花税税款滞纳金、罚款收入</t>
  </si>
  <si>
    <t xml:space="preserve">    其他印花税</t>
  </si>
  <si>
    <t xml:space="preserve">      证券交易印花税退税</t>
  </si>
  <si>
    <t xml:space="preserve">      证券交易印花税(目)</t>
  </si>
  <si>
    <t xml:space="preserve">      临时入境机动车号牌和行驶证工本费</t>
  </si>
  <si>
    <t xml:space="preserve">      驾驶许可考试费</t>
  </si>
  <si>
    <t xml:space="preserve">      驾驶证工本费</t>
  </si>
  <si>
    <t xml:space="preserve">      机动车安全技术检验费</t>
  </si>
  <si>
    <t xml:space="preserve">      机动车抵押登记费</t>
  </si>
  <si>
    <t xml:space="preserve">      机动车登记证书工本费</t>
  </si>
  <si>
    <t xml:space="preserve">      机动车行驶证工本费</t>
  </si>
  <si>
    <t xml:space="preserve">      机动车号牌工本费</t>
  </si>
  <si>
    <t xml:space="preserve">      居民身份证工本费</t>
  </si>
  <si>
    <t xml:space="preserve">      户籍管理证件工本费</t>
  </si>
  <si>
    <t xml:space="preserve">      口岸以外边防检查监护费</t>
  </si>
  <si>
    <t xml:space="preserve">      中国国籍申请手续费</t>
  </si>
  <si>
    <t xml:space="preserve">      公民出入境证件费</t>
  </si>
  <si>
    <t xml:space="preserve">      外国人证件费</t>
  </si>
  <si>
    <t xml:space="preserve">      外国人签证费</t>
  </si>
  <si>
    <t xml:space="preserve">    公安行政事业性收费收入</t>
  </si>
  <si>
    <t xml:space="preserve">  行政事业性收费收入</t>
  </si>
  <si>
    <t xml:space="preserve">      其他专项收入(目)</t>
  </si>
  <si>
    <t xml:space="preserve">      广告收入</t>
  </si>
  <si>
    <t xml:space="preserve">    其他专项收入(项)</t>
  </si>
  <si>
    <t xml:space="preserve">    水利建设专项收入</t>
  </si>
  <si>
    <t xml:space="preserve">    森林植被恢复费</t>
  </si>
  <si>
    <t xml:space="preserve">    育林基金收入</t>
  </si>
  <si>
    <t xml:space="preserve">    农田水利建设资金收入</t>
  </si>
  <si>
    <t xml:space="preserve">    教育资金收入</t>
  </si>
  <si>
    <t xml:space="preserve">    残疾人就业保障金收入</t>
  </si>
  <si>
    <t xml:space="preserve">    文化事业建设费收入</t>
  </si>
  <si>
    <t xml:space="preserve">    地方教育附加收入</t>
  </si>
  <si>
    <t xml:space="preserve">    场外核应急准备收入</t>
  </si>
  <si>
    <t xml:space="preserve">    国家留成油上缴收入</t>
  </si>
  <si>
    <t xml:space="preserve">    三峡库区移民专项收入</t>
  </si>
  <si>
    <t xml:space="preserve">    铀产品出售收入</t>
  </si>
  <si>
    <t xml:space="preserve">      教育费附加滞纳金、罚款收入</t>
  </si>
  <si>
    <t xml:space="preserve">      中国铁路总公司集中缴纳的铁路运输企业教育费附加待分配收入</t>
  </si>
  <si>
    <t xml:space="preserve">      中国铁路总公司集中缴纳的铁路运输企业教育费附加</t>
  </si>
  <si>
    <t xml:space="preserve">      成品油价格和税费改革教育费附加收入划入</t>
  </si>
  <si>
    <t xml:space="preserve">      成品油价格和税费改革教育费附加收入划出</t>
  </si>
  <si>
    <t xml:space="preserve">      教育费附加收入(目)</t>
  </si>
  <si>
    <t xml:space="preserve">    教育费附加收入(项)</t>
  </si>
  <si>
    <t xml:space="preserve">      其他水资源费收入</t>
  </si>
  <si>
    <t xml:space="preserve">      三峡电站水资源费收入</t>
  </si>
  <si>
    <t xml:space="preserve">    水资源费收入</t>
  </si>
  <si>
    <t xml:space="preserve">      海洋工程排污费收入</t>
  </si>
  <si>
    <t xml:space="preserve">      排污费收入(目)</t>
  </si>
  <si>
    <t xml:space="preserve">    排污费收入(项)</t>
  </si>
  <si>
    <t xml:space="preserve">  专项收入</t>
  </si>
  <si>
    <t>非税收入</t>
  </si>
  <si>
    <t xml:space="preserve">  其他税收收入</t>
  </si>
  <si>
    <t xml:space="preserve">    烟叶税税款滞纳金、罚款收入</t>
  </si>
  <si>
    <t xml:space="preserve">    烟叶税(项)</t>
  </si>
  <si>
    <t xml:space="preserve">      客运索道运营审查检验和定期检验费</t>
  </si>
  <si>
    <t xml:space="preserve">    质量监督检验检疫行政事业性收费收入</t>
  </si>
  <si>
    <t xml:space="preserve">      其他缴入国库的保密行政事业性收费</t>
  </si>
  <si>
    <t xml:space="preserve">    保密行政事业性收费收入</t>
  </si>
  <si>
    <t xml:space="preserve">      其他缴入国库的外专局行政事业性收费</t>
  </si>
  <si>
    <t xml:space="preserve">      出国培训备选人员外语考务费、考试费</t>
  </si>
  <si>
    <t xml:space="preserve">    外专局行政事业性收费收入</t>
  </si>
  <si>
    <t xml:space="preserve">      其他缴入国库的国管局行政事业性收费</t>
  </si>
  <si>
    <t xml:space="preserve">      工人技术等级鉴定考核费</t>
  </si>
  <si>
    <t xml:space="preserve">      会计从业资格考试费</t>
  </si>
  <si>
    <t xml:space="preserve">    国管局行政事业性收费收入</t>
  </si>
  <si>
    <t xml:space="preserve">      其他缴入国库的人口和计划生育行政事业性收费</t>
  </si>
  <si>
    <t xml:space="preserve">      社会抚养费</t>
  </si>
  <si>
    <t xml:space="preserve">    人口和计划生育行政事业性收费收入</t>
  </si>
  <si>
    <t xml:space="preserve">      其他缴入国库的审计行政事业性收费</t>
  </si>
  <si>
    <t xml:space="preserve">      考试考务费</t>
  </si>
  <si>
    <t xml:space="preserve">    审计行政事业性收费收入</t>
  </si>
  <si>
    <t xml:space="preserve">      其他缴入国库的海关行政事业性收费</t>
  </si>
  <si>
    <t xml:space="preserve">      进口货物滞报金</t>
  </si>
  <si>
    <t xml:space="preserve">    海关行政事业性收费收入</t>
  </si>
  <si>
    <t xml:space="preserve">      缴入国库的税务行政事业性收费</t>
  </si>
  <si>
    <t xml:space="preserve">    税务行政事业性收费收入</t>
  </si>
  <si>
    <t xml:space="preserve">      其他缴入国库的财政行政事业性收费</t>
  </si>
  <si>
    <t xml:space="preserve">      证书工本费</t>
  </si>
  <si>
    <t xml:space="preserve">    财政行政事业性收费收入</t>
  </si>
  <si>
    <t xml:space="preserve">      其他缴入国库的商贸行政事业性收费</t>
  </si>
  <si>
    <t xml:space="preserve">    商贸行政事业性收费收入</t>
  </si>
  <si>
    <t xml:space="preserve">      其他缴入国库的工商行政事业性收费</t>
  </si>
  <si>
    <t xml:space="preserve">      商标注册收费</t>
  </si>
  <si>
    <t xml:space="preserve">    工商行政事业性收费收入</t>
  </si>
  <si>
    <t xml:space="preserve">      其他缴入国库的外交行政事业性收费</t>
  </si>
  <si>
    <t xml:space="preserve">      驻外使领馆公证翻译费</t>
  </si>
  <si>
    <t xml:space="preserve">      签证费</t>
  </si>
  <si>
    <t xml:space="preserve">      认证费</t>
  </si>
  <si>
    <t xml:space="preserve">      护照费</t>
  </si>
  <si>
    <t xml:space="preserve">    外交行政事业性收费收入</t>
  </si>
  <si>
    <t xml:space="preserve">      其他缴入国库的司法行政事业性收费</t>
  </si>
  <si>
    <t xml:space="preserve">      司法考试考务费</t>
  </si>
  <si>
    <t xml:space="preserve">      公证费</t>
  </si>
  <si>
    <t xml:space="preserve">    司法行政事业性收费收入</t>
  </si>
  <si>
    <t xml:space="preserve">      其他缴入国库的法院行政事业性收费</t>
  </si>
  <si>
    <t xml:space="preserve">      培训费、资料工本费和住宿费</t>
  </si>
  <si>
    <t xml:space="preserve">      诉讼费</t>
  </si>
  <si>
    <t xml:space="preserve">    法院行政事业性收费收入</t>
  </si>
  <si>
    <t xml:space="preserve">      其他缴入国库的公安行政事业性收费</t>
  </si>
  <si>
    <t xml:space="preserve">      消防职业技能鉴定考务考试费</t>
  </si>
  <si>
    <t xml:space="preserve">      保安员资格考试费</t>
  </si>
  <si>
    <t xml:space="preserve">      临时机动车驾驶证工本费</t>
  </si>
  <si>
    <t xml:space="preserve">    科技行政事业性收费收入</t>
  </si>
  <si>
    <t xml:space="preserve">      公办幼儿园住宿费</t>
  </si>
  <si>
    <t xml:space="preserve">      公办幼儿园保育费</t>
  </si>
  <si>
    <t xml:space="preserve">      其他缴入国库的教育行政事业性收费</t>
  </si>
  <si>
    <t xml:space="preserve">      普通话水平测试费</t>
  </si>
  <si>
    <t xml:space="preserve">      教师资格考试费</t>
  </si>
  <si>
    <t xml:space="preserve">    教育行政事业性收费收入</t>
  </si>
  <si>
    <t xml:space="preserve">      其他缴入国库的文化行政事业性收费</t>
  </si>
  <si>
    <t xml:space="preserve">    文化行政事业性收费收入</t>
  </si>
  <si>
    <t xml:space="preserve">      其他缴入国库的中直管理局行政事业性收费</t>
  </si>
  <si>
    <t xml:space="preserve">      学费</t>
  </si>
  <si>
    <t xml:space="preserve">      住宿费</t>
  </si>
  <si>
    <t xml:space="preserve">      培训费</t>
  </si>
  <si>
    <t xml:space="preserve">      机要交通文件(物件)传递费</t>
  </si>
  <si>
    <t xml:space="preserve">      工人培训考核费</t>
  </si>
  <si>
    <t xml:space="preserve">    中直管理局行政事业性收费收入</t>
  </si>
  <si>
    <t xml:space="preserve">      其他缴入国库的人防办行政事业性收费</t>
  </si>
  <si>
    <t xml:space="preserve">      防空地下室易地建设费</t>
  </si>
  <si>
    <t xml:space="preserve">    人防办行政事业性收费收入</t>
  </si>
  <si>
    <t xml:space="preserve">      其他缴入国库的宗教行政事业性收费</t>
  </si>
  <si>
    <t xml:space="preserve">      清真食品认证费</t>
  </si>
  <si>
    <t xml:space="preserve">    宗教行政事业性收费收入</t>
  </si>
  <si>
    <t xml:space="preserve">      其他缴入国库的贸促会行政事业性收费</t>
  </si>
  <si>
    <t xml:space="preserve">    贸促会行政事业性收费收入</t>
  </si>
  <si>
    <t xml:space="preserve">      其他缴入国库的港澳办行政事业性收费</t>
  </si>
  <si>
    <t xml:space="preserve">    港澳办行政事业性收费收入</t>
  </si>
  <si>
    <t xml:space="preserve">      其他缴入国库的档案行政事业性收费</t>
  </si>
  <si>
    <t xml:space="preserve">    档案行政事业性收费收入</t>
  </si>
  <si>
    <t xml:space="preserve">      其他缴入国库的安全生产行政事业性收费</t>
  </si>
  <si>
    <t xml:space="preserve">    安全生产行政事业性收费收入</t>
  </si>
  <si>
    <t xml:space="preserve">      其他缴入国库的出版行政事业性收费</t>
  </si>
  <si>
    <t xml:space="preserve">      计算机软件著作权登记费</t>
  </si>
  <si>
    <t xml:space="preserve">    出版行政事业性收费收入</t>
  </si>
  <si>
    <t xml:space="preserve">      其他缴入国库的质检行政事业性收费</t>
  </si>
  <si>
    <t xml:space="preserve">      产品质量监督检验费</t>
  </si>
  <si>
    <t xml:space="preserve">      特种设备检验检测费</t>
  </si>
  <si>
    <t xml:space="preserve">      滞纳金</t>
  </si>
  <si>
    <t xml:space="preserve">      设备监理单位资格评审费</t>
  </si>
  <si>
    <t xml:space="preserve">      实验室检验项目、鉴定收费</t>
  </si>
  <si>
    <t xml:space="preserve">      检疫处理等业务收费</t>
  </si>
  <si>
    <t xml:space="preserve">      出入境检验检疫收费</t>
  </si>
  <si>
    <t xml:space="preserve">      计量收费</t>
  </si>
  <si>
    <t xml:space="preserve">      锅炉、压力容器检验费</t>
  </si>
  <si>
    <t xml:space="preserve">      棉花监督检验费</t>
  </si>
  <si>
    <t xml:space="preserve">      一般劳动防护用品检验费</t>
  </si>
  <si>
    <t xml:space="preserve">      特种劳动防护用品检验费</t>
  </si>
  <si>
    <t xml:space="preserve">      压力管道元件制造审查检验费</t>
  </si>
  <si>
    <t xml:space="preserve">      压力管道安装审查检验和定期检验费</t>
  </si>
  <si>
    <t xml:space="preserve">      测绘产品质量监督检验费</t>
  </si>
  <si>
    <t xml:space="preserve">      测绘成果成图资料收费</t>
  </si>
  <si>
    <t xml:space="preserve">    测绘行政事业性收费收入</t>
  </si>
  <si>
    <t xml:space="preserve">      其他缴入国库的海洋行政事业性收费</t>
  </si>
  <si>
    <t xml:space="preserve">      海洋废弃物收费</t>
  </si>
  <si>
    <t xml:space="preserve">    海洋行政事业性收费收入</t>
  </si>
  <si>
    <t xml:space="preserve">      其他缴入国库的旅游行政事业性收费</t>
  </si>
  <si>
    <t xml:space="preserve">      导游人员资格考试费和等级考核费</t>
  </si>
  <si>
    <t xml:space="preserve">    旅游行政事业性收费收入</t>
  </si>
  <si>
    <t xml:space="preserve">      其他缴入国库的环保行政事业性收费</t>
  </si>
  <si>
    <t xml:space="preserve">      进口废物环境保护审查登记费</t>
  </si>
  <si>
    <t xml:space="preserve">      环境监测服务费</t>
  </si>
  <si>
    <t xml:space="preserve">      城市放射性废物送贮费</t>
  </si>
  <si>
    <t xml:space="preserve">      化学品进口登记费</t>
  </si>
  <si>
    <t xml:space="preserve">      核安全技术审评费</t>
  </si>
  <si>
    <t xml:space="preserve">    环保行政事业性收费收入</t>
  </si>
  <si>
    <t xml:space="preserve">      其他缴入国库的知识产权行政事业性收费</t>
  </si>
  <si>
    <t xml:space="preserve">      集成电路布图设计保护收费</t>
  </si>
  <si>
    <t xml:space="preserve">      专利代理人资格考试报名考务费</t>
  </si>
  <si>
    <t xml:space="preserve">      专利收费</t>
  </si>
  <si>
    <t xml:space="preserve">    知识产权行政事业性收费收入</t>
  </si>
  <si>
    <t xml:space="preserve">      其他缴入国库的建设行政事业性收费</t>
  </si>
  <si>
    <t xml:space="preserve">      住房转让手续费</t>
  </si>
  <si>
    <t xml:space="preserve">      城镇垃圾处理费</t>
  </si>
  <si>
    <t xml:space="preserve">      人力资源开发中心收费</t>
  </si>
  <si>
    <t xml:space="preserve">      白蚁防治费</t>
  </si>
  <si>
    <t xml:space="preserve">      城市道路占用挖掘费</t>
  </si>
  <si>
    <t xml:space="preserve">      房屋登记费</t>
  </si>
  <si>
    <t xml:space="preserve">    建设行政事业性收费收入</t>
  </si>
  <si>
    <t xml:space="preserve">      其他缴入国库的国土资源行政事业性收费</t>
  </si>
  <si>
    <t xml:space="preserve">      地质成果资料费</t>
  </si>
  <si>
    <t xml:space="preserve">      耕地开垦费</t>
  </si>
  <si>
    <t xml:space="preserve">      土地登记费</t>
  </si>
  <si>
    <t xml:space="preserve">      土地闲置费</t>
  </si>
  <si>
    <t xml:space="preserve">      土地复垦费</t>
  </si>
  <si>
    <t xml:space="preserve">    国土资源行政事业性收费收入</t>
  </si>
  <si>
    <t xml:space="preserve">      其他缴入国库的统计行政事业性收费</t>
  </si>
  <si>
    <t xml:space="preserve">      统计专业技术资格考试考务费</t>
  </si>
  <si>
    <t xml:space="preserve">    统计行政事业性收费收入</t>
  </si>
  <si>
    <t xml:space="preserve">      其他缴入国库的发展与改革(物价)行政事业性收费</t>
  </si>
  <si>
    <t xml:space="preserve">      非刑事案件财物价格鉴定费</t>
  </si>
  <si>
    <t xml:space="preserve">    发展与改革(物价)行政事业性收费收入</t>
  </si>
  <si>
    <t xml:space="preserve">      其他缴入国库的体育行政事业性收费</t>
  </si>
  <si>
    <t xml:space="preserve">      外国团体来华登山注册费</t>
  </si>
  <si>
    <t xml:space="preserve">      体育特殊专业招生考务费</t>
  </si>
  <si>
    <t xml:space="preserve">      兴奋剂检测费</t>
  </si>
  <si>
    <t xml:space="preserve">    体育行政事业性收费收入</t>
  </si>
  <si>
    <t xml:space="preserve">      缴入国库的科技行政事业性收费</t>
  </si>
  <si>
    <t xml:space="preserve">      档案保管费</t>
  </si>
  <si>
    <t xml:space="preserve">      档案使用费</t>
  </si>
  <si>
    <t xml:space="preserve">      渔业船舶和船用产品检验费</t>
  </si>
  <si>
    <t xml:space="preserve">      农作物委托检验费</t>
  </si>
  <si>
    <t xml:space="preserve">      兽药委托检验费</t>
  </si>
  <si>
    <t xml:space="preserve">      新兽药质量复核检验费</t>
  </si>
  <si>
    <t xml:space="preserve">      出口兽药检验费</t>
  </si>
  <si>
    <t xml:space="preserve">      进口兽药检验费</t>
  </si>
  <si>
    <t xml:space="preserve">      进口兽药质量标准复核检验费</t>
  </si>
  <si>
    <t xml:space="preserve">      饲料及饲料添加剂委托检验费</t>
  </si>
  <si>
    <t xml:space="preserve">      进口饲料添加剂质量复核检验费</t>
  </si>
  <si>
    <t xml:space="preserve">      新饲料添加剂质量复核检验费</t>
  </si>
  <si>
    <t xml:space="preserve">      农机产品测试检验费</t>
  </si>
  <si>
    <t xml:space="preserve">      农业转基因生物安全评价费</t>
  </si>
  <si>
    <t xml:space="preserve">      海洋渔业船舶船员考试费</t>
  </si>
  <si>
    <t xml:space="preserve">      渔业船舶登记或变更登记费</t>
  </si>
  <si>
    <t xml:space="preserve">      渔业资源增殖保护费</t>
  </si>
  <si>
    <t xml:space="preserve">      农机监理费</t>
  </si>
  <si>
    <t xml:space="preserve">      农业转基因生物检测费</t>
  </si>
  <si>
    <t xml:space="preserve">      已生产兽药品种注册登记费</t>
  </si>
  <si>
    <t xml:space="preserve">      生产审批费</t>
  </si>
  <si>
    <t xml:space="preserve">      《进口兽药许可证》审批费</t>
  </si>
  <si>
    <t xml:space="preserve">      进口兽药注册登记审批、发证收费</t>
  </si>
  <si>
    <t xml:space="preserve">      新兽药审批费</t>
  </si>
  <si>
    <t xml:space="preserve">      农药登记费</t>
  </si>
  <si>
    <t xml:space="preserve">      国内植物检疫费</t>
  </si>
  <si>
    <t xml:space="preserve">      植物新品种保护权收费</t>
  </si>
  <si>
    <t xml:space="preserve">    农业行政事业性收费收入</t>
  </si>
  <si>
    <t xml:space="preserve">      其他缴入国库的工业和信息产业行政事业性收费</t>
  </si>
  <si>
    <t xml:space="preserve">      无线电频率占用费</t>
  </si>
  <si>
    <t xml:space="preserve">      电信网码号资源占用费</t>
  </si>
  <si>
    <t xml:space="preserve">      卫星转发器信道费</t>
  </si>
  <si>
    <t xml:space="preserve">    工业和信息产业行政事业性收费收入</t>
  </si>
  <si>
    <t xml:space="preserve">      其他缴入国库的交通运输行政事业性收费</t>
  </si>
  <si>
    <t xml:space="preserve">      长江口航道维护费</t>
  </si>
  <si>
    <t xml:space="preserve">      船舶及船用产品设施检验费</t>
  </si>
  <si>
    <t xml:space="preserve">      船舶登记费</t>
  </si>
  <si>
    <t xml:space="preserve">      适航审查费</t>
  </si>
  <si>
    <t xml:space="preserve">      航空业务权补偿费</t>
  </si>
  <si>
    <t xml:space="preserve">      民用航空器权利登记费</t>
  </si>
  <si>
    <t xml:space="preserve">      民用航空器国籍登记费</t>
  </si>
  <si>
    <t xml:space="preserve">    交通运输行政事业性收费收入</t>
  </si>
  <si>
    <t xml:space="preserve">      其他缴入国库的铁路行政事业性收费</t>
  </si>
  <si>
    <t xml:space="preserve">    铁路行政事业性收费收入</t>
  </si>
  <si>
    <t xml:space="preserve">      其他缴入国库的测绘行政事业性收费</t>
  </si>
  <si>
    <t xml:space="preserve">      测绘仪器检测收费</t>
  </si>
  <si>
    <t xml:space="preserve">      职业技能鉴定费</t>
  </si>
  <si>
    <t xml:space="preserve">    人力资源和社会保障行政事业性收费收入</t>
  </si>
  <si>
    <t xml:space="preserve">      其他缴入国库的民政行政事业性收费</t>
  </si>
  <si>
    <t xml:space="preserve">      殡葬收费</t>
  </si>
  <si>
    <t xml:space="preserve">      收养登记费</t>
  </si>
  <si>
    <t xml:space="preserve">      婚姻登记证书工本费</t>
  </si>
  <si>
    <t xml:space="preserve">    民政行政事业性收费收入</t>
  </si>
  <si>
    <t xml:space="preserve">      其他缴入国库的食品药品监管行政事业性收费</t>
  </si>
  <si>
    <t xml:space="preserve">      登记费</t>
  </si>
  <si>
    <t xml:space="preserve">      医疗器械产品检验费</t>
  </si>
  <si>
    <t xml:space="preserve">      药品检验费</t>
  </si>
  <si>
    <t xml:space="preserve">      中药品种保护费</t>
  </si>
  <si>
    <t xml:space="preserve">      药品行政保护费</t>
  </si>
  <si>
    <t xml:space="preserve">      GSP认证费</t>
  </si>
  <si>
    <t xml:space="preserve">      GMP认证费</t>
  </si>
  <si>
    <t xml:space="preserve">      医疗器械产品注册费</t>
  </si>
  <si>
    <t xml:space="preserve">      药品注册费</t>
  </si>
  <si>
    <t xml:space="preserve">    食品药品监管行政事业性收费收入</t>
  </si>
  <si>
    <t xml:space="preserve">      其他缴入国库的卫生行政事业性收费</t>
  </si>
  <si>
    <t xml:space="preserve">      造血干细胞配型费</t>
  </si>
  <si>
    <t xml:space="preserve">      预防接种异常反应鉴定费</t>
  </si>
  <si>
    <t xml:space="preserve">      医疗事故鉴定费</t>
  </si>
  <si>
    <t xml:space="preserve">      疫情处理费</t>
  </si>
  <si>
    <t xml:space="preserve">      委托性卫生防疫服务费</t>
  </si>
  <si>
    <t xml:space="preserve">      预防接种劳务费</t>
  </si>
  <si>
    <t xml:space="preserve">      预防性体检费</t>
  </si>
  <si>
    <t xml:space="preserve">      卫生质量检验费</t>
  </si>
  <si>
    <t xml:space="preserve">      卫生监测费</t>
  </si>
  <si>
    <t xml:space="preserve">    卫生行政事业性收费收入</t>
  </si>
  <si>
    <t xml:space="preserve">      其他缴入国库的水利行政事业性收费</t>
  </si>
  <si>
    <t xml:space="preserve">      水土保持补偿费</t>
  </si>
  <si>
    <t xml:space="preserve">      长江河道砂石资源费</t>
  </si>
  <si>
    <t xml:space="preserve">      河道工程修建维护管理费</t>
  </si>
  <si>
    <t xml:space="preserve">      河道采砂管理费</t>
  </si>
  <si>
    <t xml:space="preserve">    水利行政事业性收费收入</t>
  </si>
  <si>
    <t xml:space="preserve">      其他缴入国库的林业行政事业性收费</t>
  </si>
  <si>
    <t xml:space="preserve">      林权证收费</t>
  </si>
  <si>
    <t xml:space="preserve">      林权勘测费</t>
  </si>
  <si>
    <t xml:space="preserve">    林业行政事业性收费收入</t>
  </si>
  <si>
    <t xml:space="preserve">      其他缴入国库的农业行政事业性收费</t>
  </si>
  <si>
    <t xml:space="preserve">      草原植被恢复费收入</t>
  </si>
  <si>
    <t xml:space="preserve">      执业兽医资格考试考务费</t>
  </si>
  <si>
    <t xml:space="preserve">      农药实验费</t>
  </si>
  <si>
    <t xml:space="preserve">      工人技术等级考核或职业技能鉴定费</t>
  </si>
  <si>
    <t xml:space="preserve">      卫生罚没收入</t>
  </si>
  <si>
    <t xml:space="preserve">      食品药品监督罚没收入</t>
  </si>
  <si>
    <t xml:space="preserve">      海关罚没收入</t>
  </si>
  <si>
    <t xml:space="preserve">      税务部门罚没收入</t>
  </si>
  <si>
    <t xml:space="preserve">      技术监督罚没收入</t>
  </si>
  <si>
    <t xml:space="preserve">      新闻出版罚没收入</t>
  </si>
  <si>
    <t xml:space="preserve">      工商罚没收入</t>
  </si>
  <si>
    <t xml:space="preserve">      法院罚没收入</t>
  </si>
  <si>
    <t xml:space="preserve">      检察院罚没收入</t>
  </si>
  <si>
    <t xml:space="preserve">      公安罚没收入</t>
  </si>
  <si>
    <t xml:space="preserve">    一般罚没收入</t>
  </si>
  <si>
    <t xml:space="preserve">  罚没收入</t>
  </si>
  <si>
    <t xml:space="preserve">      其他缴入国库的行政事业性收费</t>
  </si>
  <si>
    <t xml:space="preserve">    其他行政事业性收费收入</t>
  </si>
  <si>
    <t xml:space="preserve">      其他缴入国库的国资委行政事业性收费</t>
  </si>
  <si>
    <t xml:space="preserve">    国资委行政事业性收费收入</t>
  </si>
  <si>
    <t xml:space="preserve">      缴入国库的南水北调办行政事业性收费</t>
  </si>
  <si>
    <t xml:space="preserve">    南水北调办行政事业性收费收入</t>
  </si>
  <si>
    <t xml:space="preserve">      其他缴入国库的外文局行政事业性收费</t>
  </si>
  <si>
    <t xml:space="preserve">      中国国际化人才外语考试考务费</t>
  </si>
  <si>
    <t xml:space="preserve">    外文局行政事业性收费收入</t>
  </si>
  <si>
    <t xml:space="preserve">      其他缴入国库的监察行政事业性收费</t>
  </si>
  <si>
    <t xml:space="preserve">      资料工本费</t>
  </si>
  <si>
    <t xml:space="preserve">    监察行政事业性收费收入</t>
  </si>
  <si>
    <t xml:space="preserve">      缴入国库的党校行政事业性收费</t>
  </si>
  <si>
    <t xml:space="preserve">    党校行政事业性收费收入</t>
  </si>
  <si>
    <t xml:space="preserve">      缴入国库的编办行政事业性收费</t>
  </si>
  <si>
    <t xml:space="preserve">    编办行政事业性收费收入</t>
  </si>
  <si>
    <t xml:space="preserve">      其他缴入国库的仲裁委行政事业性收费</t>
  </si>
  <si>
    <t xml:space="preserve">      仲裁收费</t>
  </si>
  <si>
    <t xml:space="preserve">    仲裁委行政事业性收费收入</t>
  </si>
  <si>
    <t xml:space="preserve">      其他缴入国库的电力市场监管行政事业性收费</t>
  </si>
  <si>
    <t xml:space="preserve">    电力市场监管行政事业性收费收入</t>
  </si>
  <si>
    <t xml:space="preserve">      其他缴入国库的保监会行政事业性收费</t>
  </si>
  <si>
    <t xml:space="preserve">      保险业务监管费</t>
  </si>
  <si>
    <t xml:space="preserve">    保监会行政事业性收费收入</t>
  </si>
  <si>
    <t xml:space="preserve">      其他缴入国库的银监会行政事业性收费</t>
  </si>
  <si>
    <t xml:space="preserve">      业务监管费</t>
  </si>
  <si>
    <t xml:space="preserve">      机构监管费</t>
  </si>
  <si>
    <t xml:space="preserve">    银监会行政事业性收费收入</t>
  </si>
  <si>
    <t xml:space="preserve">      其他缴入国库的证监会行政事业性收费</t>
  </si>
  <si>
    <t xml:space="preserve">      证券、期货、基金从业人员资格报名考试费</t>
  </si>
  <si>
    <t xml:space="preserve">      期货市场监管费</t>
  </si>
  <si>
    <t xml:space="preserve">      证券市场监管费</t>
  </si>
  <si>
    <t xml:space="preserve">    证监会行政事业性收费收入</t>
  </si>
  <si>
    <t xml:space="preserve">      其他缴入国库的人力资源和社会保障行政事业性收费</t>
  </si>
  <si>
    <t xml:space="preserve">      港澳台和外商独资企业场地使用费收入</t>
  </si>
  <si>
    <t xml:space="preserve">      地方合资合作企业场地使用费收入</t>
  </si>
  <si>
    <t xml:space="preserve">      中央和地方合资合作企业场地使用费收入</t>
  </si>
  <si>
    <t xml:space="preserve">      中央合资合作企业场地使用费收入</t>
  </si>
  <si>
    <t xml:space="preserve">      海上石油矿区使用费</t>
  </si>
  <si>
    <t xml:space="preserve">      陆上石油矿区使用费</t>
  </si>
  <si>
    <t xml:space="preserve">    场地和矿区使用费收入</t>
  </si>
  <si>
    <t xml:space="preserve">      地方海域使用金收入</t>
  </si>
  <si>
    <t xml:space="preserve">      中央海域使用金收入</t>
  </si>
  <si>
    <t xml:space="preserve">    海域使用金收入</t>
  </si>
  <si>
    <t xml:space="preserve">  国有资源(资产)有偿使用收入</t>
  </si>
  <si>
    <t xml:space="preserve">    其他国有资本经营收入</t>
  </si>
  <si>
    <t xml:space="preserve">      其他国有企业计划亏损补贴</t>
  </si>
  <si>
    <t xml:space="preserve">      农业企业计划亏损补贴</t>
  </si>
  <si>
    <t xml:space="preserve">      工业企业计划亏损补贴</t>
  </si>
  <si>
    <t xml:space="preserve">    国有企业计划亏损补贴</t>
  </si>
  <si>
    <t xml:space="preserve">    国有资本经营收入退库</t>
  </si>
  <si>
    <t xml:space="preserve">      其他清算收入</t>
  </si>
  <si>
    <t xml:space="preserve">      其他产权转让收入</t>
  </si>
  <si>
    <t xml:space="preserve">      其他股利、股息收入</t>
  </si>
  <si>
    <t xml:space="preserve">      金融业公司股利、股息收入</t>
  </si>
  <si>
    <t xml:space="preserve">      其他企业利润收入</t>
  </si>
  <si>
    <t xml:space="preserve">      中国人民银行上缴收入</t>
  </si>
  <si>
    <t xml:space="preserve">  国有资本经营收入</t>
  </si>
  <si>
    <t xml:space="preserve">    罚没收入退库</t>
  </si>
  <si>
    <t xml:space="preserve">    缉毒罚没收入</t>
  </si>
  <si>
    <t xml:space="preserve">      其他部门缉私罚没收入</t>
  </si>
  <si>
    <t xml:space="preserve">      边防武警缉私罚没收入</t>
  </si>
  <si>
    <t xml:space="preserve">      海关缉私罚没收入</t>
  </si>
  <si>
    <t xml:space="preserve">      工商缉私罚没收入</t>
  </si>
  <si>
    <t xml:space="preserve">      公安缉私罚没收入</t>
  </si>
  <si>
    <t xml:space="preserve">    缉私罚没收入</t>
  </si>
  <si>
    <t xml:space="preserve">      其他一般罚没收入</t>
  </si>
  <si>
    <t xml:space="preserve">      物价罚没收入</t>
  </si>
  <si>
    <t xml:space="preserve">      交强险罚没收入</t>
  </si>
  <si>
    <t xml:space="preserve">      电力监管罚没收入</t>
  </si>
  <si>
    <t xml:space="preserve">      民航罚没收入</t>
  </si>
  <si>
    <t xml:space="preserve">      银行监督罚没收入</t>
  </si>
  <si>
    <t xml:space="preserve">      渔政罚没收入</t>
  </si>
  <si>
    <t xml:space="preserve">      审计罚没收入</t>
  </si>
  <si>
    <t xml:space="preserve">      铁道罚没收入</t>
  </si>
  <si>
    <t xml:space="preserve">      交通罚没收入</t>
  </si>
  <si>
    <t xml:space="preserve">      保监会罚没收入</t>
  </si>
  <si>
    <t xml:space="preserve">      证监会罚没收入</t>
  </si>
  <si>
    <t xml:space="preserve">      检验检疫罚没收入</t>
  </si>
  <si>
    <t xml:space="preserve">    其他收入(项)</t>
  </si>
  <si>
    <t xml:space="preserve">    债务管理收入</t>
  </si>
  <si>
    <t xml:space="preserve">    差别电价收入</t>
  </si>
  <si>
    <t xml:space="preserve">    基本建设收入</t>
  </si>
  <si>
    <t xml:space="preserve">    免税商品特许经营费收入</t>
  </si>
  <si>
    <t xml:space="preserve">    主管部门集中收入</t>
  </si>
  <si>
    <t xml:space="preserve">  其他收入(款)</t>
  </si>
  <si>
    <t xml:space="preserve">    其他政府住房基金收入</t>
  </si>
  <si>
    <t xml:space="preserve">    配建商业设施租售收入</t>
  </si>
  <si>
    <t xml:space="preserve">    公共租赁住房租金收入</t>
  </si>
  <si>
    <t xml:space="preserve">    计提公共租赁住房资金</t>
  </si>
  <si>
    <t xml:space="preserve">    上缴管理费用</t>
  </si>
  <si>
    <t xml:space="preserve">  政府住房基金收入</t>
  </si>
  <si>
    <t xml:space="preserve">    国内捐赠收入</t>
  </si>
  <si>
    <t xml:space="preserve">    国外捐赠收入</t>
  </si>
  <si>
    <t xml:space="preserve">  捐赠收入</t>
  </si>
  <si>
    <t xml:space="preserve">    其他国有资源(资产)有偿使用收入</t>
  </si>
  <si>
    <t xml:space="preserve">    排污权出让收入</t>
  </si>
  <si>
    <t xml:space="preserve">      探矿权、采矿权价款收入</t>
  </si>
  <si>
    <t xml:space="preserve">      探矿权、采矿权使用费收入</t>
  </si>
  <si>
    <t xml:space="preserve">      矿产资源补偿费收入</t>
  </si>
  <si>
    <t xml:space="preserve">    矿产资源专项收入</t>
  </si>
  <si>
    <t xml:space="preserve">    电力改革预留资产变现收入</t>
  </si>
  <si>
    <t xml:space="preserve">    铁路资产变现收入</t>
  </si>
  <si>
    <t xml:space="preserve">    动用国家储备物资上缴财政收入</t>
  </si>
  <si>
    <t xml:space="preserve">      石油特别收益金退库</t>
  </si>
  <si>
    <t xml:space="preserve">      石油特别收益金专项收入</t>
  </si>
  <si>
    <t xml:space="preserve">    石油特别收益金专项收入</t>
  </si>
  <si>
    <t xml:space="preserve">    转让政府还贷道路收费权收入</t>
  </si>
  <si>
    <t xml:space="preserve">      地方无居民海岛使用金收入</t>
  </si>
  <si>
    <t xml:space="preserve">      中央无居民海岛使用金收入</t>
  </si>
  <si>
    <t xml:space="preserve">    无居民海岛使用金收入</t>
  </si>
  <si>
    <t xml:space="preserve">    出租车经营权有偿出让和转让收入</t>
  </si>
  <si>
    <t xml:space="preserve">      其他非经营性国有资产收入</t>
  </si>
  <si>
    <t xml:space="preserve">      事业单位国有资产处置收入</t>
  </si>
  <si>
    <t xml:space="preserve">      行政单位国有资产处置收入</t>
  </si>
  <si>
    <t xml:space="preserve">      行政单位国有资产出租、出借收入</t>
  </si>
  <si>
    <t xml:space="preserve">    非经营性国有资产收入</t>
  </si>
  <si>
    <t xml:space="preserve">      其他利息收入</t>
  </si>
  <si>
    <t xml:space="preserve">      有价证券利息收入</t>
  </si>
  <si>
    <t xml:space="preserve">      财政专户存款利息收入</t>
  </si>
  <si>
    <t xml:space="preserve">      国库存款利息收入</t>
  </si>
  <si>
    <t xml:space="preserve">    利息收入</t>
  </si>
  <si>
    <t xml:space="preserve">    专项储备物资销售收入</t>
  </si>
  <si>
    <t xml:space="preserve">    特种矿产品出售收入</t>
  </si>
  <si>
    <t>新菜地开发基金收入</t>
  </si>
  <si>
    <t>其他基金收入</t>
  </si>
  <si>
    <t>文化体育与传媒</t>
  </si>
  <si>
    <t>社会保障和就业</t>
  </si>
  <si>
    <t>城乡社区事务</t>
  </si>
  <si>
    <t>农林水事务</t>
  </si>
  <si>
    <t>交通运输</t>
  </si>
  <si>
    <t>资源勘探电力信息等事务</t>
  </si>
  <si>
    <t>商业服务业等事务</t>
  </si>
  <si>
    <t xml:space="preserve">    其他污水处理费安排的支出</t>
  </si>
  <si>
    <t>政府性基金收入</t>
  </si>
  <si>
    <t>政府性基金支出</t>
  </si>
  <si>
    <t>工资福利支出</t>
  </si>
  <si>
    <t xml:space="preserve">  基本工资</t>
  </si>
  <si>
    <t xml:space="preserve">  津贴补贴</t>
  </si>
  <si>
    <t xml:space="preserve">  奖金</t>
  </si>
  <si>
    <t xml:space="preserve">  伙食补助费</t>
  </si>
  <si>
    <t xml:space="preserve">  绩效工资</t>
  </si>
  <si>
    <t xml:space="preserve">  其他工资福利支出</t>
  </si>
  <si>
    <t>年末结转和结余</t>
  </si>
  <si>
    <t>结余分配</t>
  </si>
  <si>
    <t>经营支出</t>
  </si>
  <si>
    <t>项目支出</t>
  </si>
  <si>
    <t>基本支出</t>
  </si>
  <si>
    <t>年初结转和结余</t>
  </si>
  <si>
    <t>其他收入</t>
  </si>
  <si>
    <t>用事业基金弥补收支差额</t>
  </si>
  <si>
    <t>经营收入</t>
  </si>
  <si>
    <t>事业收入</t>
  </si>
  <si>
    <t>政府性基金预算财政拨款</t>
  </si>
  <si>
    <t>一般公共预算财政拨款</t>
  </si>
  <si>
    <t>单位名称</t>
  </si>
  <si>
    <t>表十</t>
  </si>
  <si>
    <t>一般公共预算基本支出</t>
  </si>
  <si>
    <t>39999</t>
  </si>
  <si>
    <t xml:space="preserve">  贷款转贷</t>
  </si>
  <si>
    <t>39907</t>
  </si>
  <si>
    <t xml:space="preserve">  赠与</t>
  </si>
  <si>
    <t>39906</t>
  </si>
  <si>
    <t>39903</t>
  </si>
  <si>
    <t xml:space="preserve">  预留</t>
  </si>
  <si>
    <t>39902</t>
  </si>
  <si>
    <t xml:space="preserve">  预备费</t>
  </si>
  <si>
    <t>39901</t>
  </si>
  <si>
    <t>399</t>
  </si>
  <si>
    <t xml:space="preserve">  其他资本性支出</t>
  </si>
  <si>
    <t>31099</t>
  </si>
  <si>
    <t xml:space="preserve">  产权参股</t>
  </si>
  <si>
    <t>31020</t>
  </si>
  <si>
    <t xml:space="preserve">  其他交通工具购置</t>
  </si>
  <si>
    <t>31019</t>
  </si>
  <si>
    <t xml:space="preserve">  公务用车购置</t>
  </si>
  <si>
    <t>31013</t>
  </si>
  <si>
    <t xml:space="preserve">  拆迁补偿</t>
  </si>
  <si>
    <t>31012</t>
  </si>
  <si>
    <t xml:space="preserve">  地上附着物和青苗补偿</t>
  </si>
  <si>
    <t>31011</t>
  </si>
  <si>
    <t xml:space="preserve">  安置补助</t>
  </si>
  <si>
    <t>31010</t>
  </si>
  <si>
    <t xml:space="preserve">  土地补偿</t>
  </si>
  <si>
    <t>31009</t>
  </si>
  <si>
    <t xml:space="preserve">  物资储备</t>
  </si>
  <si>
    <t>31008</t>
  </si>
  <si>
    <t xml:space="preserve">  信息网络及软件购置更新</t>
  </si>
  <si>
    <t>31007</t>
  </si>
  <si>
    <t xml:space="preserve">  大型修缮</t>
  </si>
  <si>
    <t>31006</t>
  </si>
  <si>
    <t xml:space="preserve">  基础设施建设</t>
  </si>
  <si>
    <t>31005</t>
  </si>
  <si>
    <t xml:space="preserve">  专用设备购置</t>
  </si>
  <si>
    <t>31003</t>
  </si>
  <si>
    <t xml:space="preserve">  办公设备购置</t>
  </si>
  <si>
    <t>31002</t>
  </si>
  <si>
    <t xml:space="preserve">  房屋建筑物购建</t>
  </si>
  <si>
    <t>31001</t>
  </si>
  <si>
    <t>其他资本性支出</t>
  </si>
  <si>
    <t>310</t>
  </si>
  <si>
    <t xml:space="preserve">  其他基本建设支出</t>
  </si>
  <si>
    <t>30999</t>
  </si>
  <si>
    <t>30919</t>
  </si>
  <si>
    <t>30913</t>
  </si>
  <si>
    <t>30908</t>
  </si>
  <si>
    <t>30907</t>
  </si>
  <si>
    <t>30906</t>
  </si>
  <si>
    <t>30905</t>
  </si>
  <si>
    <t>30903</t>
  </si>
  <si>
    <t>30902</t>
  </si>
  <si>
    <t>30901</t>
  </si>
  <si>
    <t>基本建设支出</t>
  </si>
  <si>
    <t>309</t>
  </si>
  <si>
    <t xml:space="preserve">  国外债务付息</t>
  </si>
  <si>
    <t>30707</t>
  </si>
  <si>
    <t xml:space="preserve">  国内债务付息</t>
  </si>
  <si>
    <t>30701</t>
  </si>
  <si>
    <t>债务利息支出</t>
  </si>
  <si>
    <t>307</t>
  </si>
  <si>
    <t xml:space="preserve">  同级政府间转移性支出</t>
  </si>
  <si>
    <t>30502</t>
  </si>
  <si>
    <t xml:space="preserve">  不同级政府间转移性支出</t>
  </si>
  <si>
    <t>30501</t>
  </si>
  <si>
    <t>305</t>
  </si>
  <si>
    <t xml:space="preserve">  其他对企事业单位的补贴</t>
  </si>
  <si>
    <t>30499</t>
  </si>
  <si>
    <t xml:space="preserve">  财政贴息</t>
  </si>
  <si>
    <t>30403</t>
  </si>
  <si>
    <t xml:space="preserve">  事业单位补贴</t>
  </si>
  <si>
    <t>30402</t>
  </si>
  <si>
    <t xml:space="preserve">  企业政策性补贴</t>
  </si>
  <si>
    <t>30401</t>
  </si>
  <si>
    <t>对企事业单位的补贴</t>
  </si>
  <si>
    <t>304</t>
  </si>
  <si>
    <t xml:space="preserve">  其他对个人和家庭的补助支出</t>
  </si>
  <si>
    <t>30399</t>
  </si>
  <si>
    <t xml:space="preserve">  物业服务补贴</t>
  </si>
  <si>
    <t xml:space="preserve">  采暖补贴</t>
  </si>
  <si>
    <t xml:space="preserve">  购房补贴</t>
  </si>
  <si>
    <t>30313</t>
  </si>
  <si>
    <t xml:space="preserve">  提租补贴</t>
  </si>
  <si>
    <t>30312</t>
  </si>
  <si>
    <t xml:space="preserve">  住房公积金</t>
  </si>
  <si>
    <t>30311</t>
  </si>
  <si>
    <t xml:space="preserve">  生产补贴</t>
  </si>
  <si>
    <t>30310</t>
  </si>
  <si>
    <t xml:space="preserve">  奖励金</t>
  </si>
  <si>
    <t>30309</t>
  </si>
  <si>
    <t xml:space="preserve">  助学金</t>
  </si>
  <si>
    <t>30308</t>
  </si>
  <si>
    <t xml:space="preserve">  医疗费</t>
  </si>
  <si>
    <t>30307</t>
  </si>
  <si>
    <t xml:space="preserve">  救济费</t>
  </si>
  <si>
    <t>30306</t>
  </si>
  <si>
    <t xml:space="preserve">  生活补助</t>
  </si>
  <si>
    <t>30305</t>
  </si>
  <si>
    <t xml:space="preserve">  抚恤金</t>
  </si>
  <si>
    <t>30304</t>
  </si>
  <si>
    <t xml:space="preserve">  退职(役)费</t>
  </si>
  <si>
    <t>30303</t>
  </si>
  <si>
    <t xml:space="preserve">  退休费</t>
  </si>
  <si>
    <t>30302</t>
  </si>
  <si>
    <t xml:space="preserve">  离休费</t>
  </si>
  <si>
    <t>30301</t>
  </si>
  <si>
    <t>对个人和家庭的补助</t>
  </si>
  <si>
    <t>303</t>
  </si>
  <si>
    <t xml:space="preserve">  其他商品和服务支出</t>
  </si>
  <si>
    <t>30299</t>
  </si>
  <si>
    <t xml:space="preserve">  税金及附加费用</t>
  </si>
  <si>
    <t>30240</t>
  </si>
  <si>
    <t xml:space="preserve">  其他交通费用</t>
  </si>
  <si>
    <t>30239</t>
  </si>
  <si>
    <t xml:space="preserve">  公务用车运行维护费</t>
  </si>
  <si>
    <t>30231</t>
  </si>
  <si>
    <t xml:space="preserve">  福利费</t>
  </si>
  <si>
    <t>30229</t>
  </si>
  <si>
    <t xml:space="preserve">  工会经费</t>
  </si>
  <si>
    <t>30228</t>
  </si>
  <si>
    <t xml:space="preserve">  委托业务费</t>
  </si>
  <si>
    <t>30227</t>
  </si>
  <si>
    <t xml:space="preserve">  劳务费</t>
  </si>
  <si>
    <t>30226</t>
  </si>
  <si>
    <t xml:space="preserve">  专用燃料费</t>
  </si>
  <si>
    <t>30225</t>
  </si>
  <si>
    <t xml:space="preserve">  被装购置费</t>
  </si>
  <si>
    <t>30224</t>
  </si>
  <si>
    <t xml:space="preserve">  专用材料费</t>
  </si>
  <si>
    <t>30218</t>
  </si>
  <si>
    <t xml:space="preserve">  公务接待费</t>
  </si>
  <si>
    <t>30217</t>
  </si>
  <si>
    <t xml:space="preserve">  培训费</t>
  </si>
  <si>
    <t>30216</t>
  </si>
  <si>
    <t xml:space="preserve">  会议费</t>
  </si>
  <si>
    <t>30215</t>
  </si>
  <si>
    <t xml:space="preserve">  租赁费</t>
  </si>
  <si>
    <t>30214</t>
  </si>
  <si>
    <t xml:space="preserve">  维修(护)费</t>
  </si>
  <si>
    <t>30213</t>
  </si>
  <si>
    <t xml:space="preserve">  因公出国(境)费用 </t>
  </si>
  <si>
    <t>30212</t>
  </si>
  <si>
    <t xml:space="preserve">  差旅费</t>
  </si>
  <si>
    <t>30211</t>
  </si>
  <si>
    <t xml:space="preserve">  物业管理费</t>
  </si>
  <si>
    <t>30209</t>
  </si>
  <si>
    <t xml:space="preserve">  取暖费</t>
  </si>
  <si>
    <t>30208</t>
  </si>
  <si>
    <t xml:space="preserve">  邮电费</t>
  </si>
  <si>
    <t>30207</t>
  </si>
  <si>
    <t xml:space="preserve">  电费</t>
  </si>
  <si>
    <t>30206</t>
  </si>
  <si>
    <t xml:space="preserve">  水费</t>
  </si>
  <si>
    <t>30205</t>
  </si>
  <si>
    <t xml:space="preserve">  手续费</t>
  </si>
  <si>
    <t>30204</t>
  </si>
  <si>
    <t xml:space="preserve">  咨询费</t>
  </si>
  <si>
    <t>30203</t>
  </si>
  <si>
    <t xml:space="preserve">  印刷费</t>
  </si>
  <si>
    <t>30202</t>
  </si>
  <si>
    <t xml:space="preserve">  办公费</t>
  </si>
  <si>
    <t>30201</t>
  </si>
  <si>
    <t>商品和服务支出</t>
  </si>
  <si>
    <t>302</t>
  </si>
  <si>
    <t xml:space="preserve">  职业年金缴费</t>
  </si>
  <si>
    <t xml:space="preserve">  机关事业单位基本养老保险缴费</t>
  </si>
  <si>
    <t>30107</t>
  </si>
  <si>
    <t>30106</t>
  </si>
  <si>
    <t xml:space="preserve">  其他社会保障缴费</t>
  </si>
  <si>
    <t>30104</t>
  </si>
  <si>
    <t>30103</t>
  </si>
  <si>
    <t>30102</t>
  </si>
  <si>
    <t>30101</t>
  </si>
  <si>
    <t>301</t>
  </si>
  <si>
    <t>调出资金</t>
    <phoneticPr fontId="3" type="noConversion"/>
  </si>
  <si>
    <t>上年结余收入</t>
    <phoneticPr fontId="3" type="noConversion"/>
  </si>
  <si>
    <t>转移性支出</t>
    <phoneticPr fontId="3" type="noConversion"/>
  </si>
  <si>
    <t>转移性收入</t>
    <phoneticPr fontId="3" type="noConversion"/>
  </si>
  <si>
    <t xml:space="preserve">    资源税</t>
    <phoneticPr fontId="2" type="noConversion"/>
  </si>
  <si>
    <t xml:space="preserve">    基金收入</t>
    <phoneticPr fontId="2" type="noConversion"/>
  </si>
  <si>
    <t>二十五、上级提前下达资金安排的支出</t>
    <phoneticPr fontId="3" type="noConversion"/>
  </si>
  <si>
    <t xml:space="preserve">    自治区分享四税基数返还收入</t>
    <phoneticPr fontId="2" type="noConversion"/>
  </si>
  <si>
    <t xml:space="preserve">     收入合计</t>
    <phoneticPr fontId="2" type="noConversion"/>
  </si>
  <si>
    <t>本年支出合计</t>
    <phoneticPr fontId="2" type="noConversion"/>
  </si>
  <si>
    <t xml:space="preserve">  自治区补助收入</t>
  </si>
  <si>
    <t xml:space="preserve">    1.返还性收入</t>
  </si>
  <si>
    <t xml:space="preserve">       增值税和消费税税收返还收入 </t>
  </si>
  <si>
    <t xml:space="preserve">       所得税基数返还收入</t>
  </si>
  <si>
    <t xml:space="preserve">       成品油价和税费改革税返还收入</t>
  </si>
  <si>
    <t xml:space="preserve">       自治区分享四税基数返还收入</t>
  </si>
  <si>
    <t xml:space="preserve">    2.一般性转移支付收入</t>
  </si>
  <si>
    <t xml:space="preserve">    3.专项转移支付收入</t>
  </si>
  <si>
    <t xml:space="preserve">  市对县补助收入</t>
  </si>
  <si>
    <t xml:space="preserve">  基金补助收入</t>
  </si>
  <si>
    <t xml:space="preserve">  下级上解收入</t>
  </si>
  <si>
    <t xml:space="preserve">       体制上解收入</t>
  </si>
  <si>
    <t xml:space="preserve">       出口退税专项上解收入</t>
  </si>
  <si>
    <t xml:space="preserve">       专项上解收入</t>
  </si>
  <si>
    <t>上年结余收入</t>
  </si>
  <si>
    <t>上年结转专款收入</t>
  </si>
  <si>
    <t>调入预算稳定调剂基金</t>
  </si>
  <si>
    <t>二十四、上年结转专款支出</t>
  </si>
  <si>
    <t>二十三、上解支出</t>
  </si>
  <si>
    <t>二十四、滚存结余</t>
  </si>
  <si>
    <t>结转下年</t>
  </si>
  <si>
    <t>二十六、社会保险基金支出</t>
    <phoneticPr fontId="3" type="noConversion"/>
  </si>
  <si>
    <t xml:space="preserve">       体制补助收入</t>
    <phoneticPr fontId="2" type="noConversion"/>
  </si>
  <si>
    <t xml:space="preserve">       均衡性转移支付收入</t>
    <phoneticPr fontId="2" type="noConversion"/>
  </si>
  <si>
    <t xml:space="preserve">       县级基本财力保障机制奖补资金收入</t>
    <phoneticPr fontId="2" type="noConversion"/>
  </si>
  <si>
    <t xml:space="preserve">       结算补助收入</t>
    <phoneticPr fontId="2" type="noConversion"/>
  </si>
  <si>
    <t xml:space="preserve">       化解债务补助收入</t>
    <phoneticPr fontId="2" type="noConversion"/>
  </si>
  <si>
    <t xml:space="preserve">       资源枯竭型城市转移支付补助收入</t>
    <phoneticPr fontId="2" type="noConversion"/>
  </si>
  <si>
    <t xml:space="preserve">       企业事业单位划转补助收入</t>
    <phoneticPr fontId="2" type="noConversion"/>
  </si>
  <si>
    <t xml:space="preserve">       成品油价格和税费改革转移支付补助收入</t>
    <phoneticPr fontId="2" type="noConversion"/>
  </si>
  <si>
    <t xml:space="preserve">       基层公检法司转移支付收入</t>
    <phoneticPr fontId="2" type="noConversion"/>
  </si>
  <si>
    <t xml:space="preserve">       义务教育等转移支付收入</t>
    <phoneticPr fontId="2" type="noConversion"/>
  </si>
  <si>
    <t xml:space="preserve">       基本养老保险和低保等转移支付收入</t>
    <phoneticPr fontId="2" type="noConversion"/>
  </si>
  <si>
    <t xml:space="preserve">       新型农村合作医疗等转移支付收入</t>
    <phoneticPr fontId="2" type="noConversion"/>
  </si>
  <si>
    <t xml:space="preserve">       农村综合改革转移支付收入</t>
    <phoneticPr fontId="2" type="noConversion"/>
  </si>
  <si>
    <t xml:space="preserve">       产粮(油)大县奖励资金收入</t>
    <phoneticPr fontId="2" type="noConversion"/>
  </si>
  <si>
    <t xml:space="preserve">       重点生态功能区转移支付收入</t>
    <phoneticPr fontId="2" type="noConversion"/>
  </si>
  <si>
    <t xml:space="preserve">       固定数额补助收入</t>
    <phoneticPr fontId="2" type="noConversion"/>
  </si>
  <si>
    <t xml:space="preserve">       其他一般性转移支付收入</t>
    <phoneticPr fontId="2" type="noConversion"/>
  </si>
  <si>
    <t xml:space="preserve">       老少边穷转移支付收入</t>
    <phoneticPr fontId="2" type="noConversion"/>
  </si>
  <si>
    <t xml:space="preserve">    老少边穷转移支付收入</t>
    <phoneticPr fontId="2" type="noConversion"/>
  </si>
  <si>
    <t xml:space="preserve">    体制补助收入</t>
    <phoneticPr fontId="2" type="noConversion"/>
  </si>
  <si>
    <t xml:space="preserve">    均衡性转移支付收入</t>
    <phoneticPr fontId="2" type="noConversion"/>
  </si>
  <si>
    <t xml:space="preserve">    县级基本财力保障机制奖补资金收入</t>
    <phoneticPr fontId="2" type="noConversion"/>
  </si>
  <si>
    <t xml:space="preserve">    结算补助收入</t>
    <phoneticPr fontId="2" type="noConversion"/>
  </si>
  <si>
    <t xml:space="preserve">    化解债务补助收入</t>
    <phoneticPr fontId="2" type="noConversion"/>
  </si>
  <si>
    <t xml:space="preserve">    资源枯竭型城市转移支付补助收入</t>
    <phoneticPr fontId="2" type="noConversion"/>
  </si>
  <si>
    <t xml:space="preserve">    企业事业单位划转补助收入</t>
    <phoneticPr fontId="2" type="noConversion"/>
  </si>
  <si>
    <t xml:space="preserve">    成品油价格和税费改革转移支付补助收入</t>
    <phoneticPr fontId="2" type="noConversion"/>
  </si>
  <si>
    <t xml:space="preserve">    基层公检法司转移支付收入</t>
    <phoneticPr fontId="2" type="noConversion"/>
  </si>
  <si>
    <t xml:space="preserve">    义务教育等转移支付收入</t>
    <phoneticPr fontId="2" type="noConversion"/>
  </si>
  <si>
    <t xml:space="preserve">    基本养老保险和低保等转移支付收入</t>
    <phoneticPr fontId="2" type="noConversion"/>
  </si>
  <si>
    <t xml:space="preserve">    新型农村合作医疗等转移支付收入</t>
    <phoneticPr fontId="2" type="noConversion"/>
  </si>
  <si>
    <t xml:space="preserve">    农村综合改革转移支付收入</t>
    <phoneticPr fontId="2" type="noConversion"/>
  </si>
  <si>
    <t xml:space="preserve">    产粮(油)大县奖励资金收入</t>
    <phoneticPr fontId="2" type="noConversion"/>
  </si>
  <si>
    <t xml:space="preserve">    重点生态功能区转移支付收入</t>
    <phoneticPr fontId="2" type="noConversion"/>
  </si>
  <si>
    <t xml:space="preserve">    固定数额补助收入</t>
    <phoneticPr fontId="2" type="noConversion"/>
  </si>
  <si>
    <t xml:space="preserve">    其他一般性转移支付收入</t>
    <phoneticPr fontId="2" type="noConversion"/>
  </si>
  <si>
    <t xml:space="preserve">    其他税收返还支出</t>
    <phoneticPr fontId="3" type="noConversion"/>
  </si>
  <si>
    <t xml:space="preserve">    成品油价格和税费改革税收返还支出</t>
    <phoneticPr fontId="2" type="noConversion"/>
  </si>
  <si>
    <t xml:space="preserve">    所得税基数返还支出</t>
    <phoneticPr fontId="2" type="noConversion"/>
  </si>
  <si>
    <t xml:space="preserve">    增值税和消费税税收返还支出</t>
    <phoneticPr fontId="2" type="noConversion"/>
  </si>
  <si>
    <t>录入05表</t>
  </si>
  <si>
    <t>2016年融水苗族自治县本级国有资本经营预算收支决算表</t>
    <phoneticPr fontId="3" type="noConversion"/>
  </si>
  <si>
    <t>2016年融水苗族自治县本级政府性基金预算收支决算表</t>
    <phoneticPr fontId="3" type="noConversion"/>
  </si>
  <si>
    <t>2016年融水苗族自治县本级一般公共预算收支决算表</t>
    <phoneticPr fontId="3" type="noConversion"/>
  </si>
  <si>
    <t>2016年度融水苗族自治县一般公共预算支出预算变动及结余、结转情况录入表</t>
    <phoneticPr fontId="2" type="noConversion"/>
  </si>
  <si>
    <t>2016年融水苗族自治县本级一般公共预算转移性支出表</t>
    <phoneticPr fontId="2" type="noConversion"/>
  </si>
  <si>
    <t>2016年融水苗族自治县本级一般公共预算转移性收入表</t>
    <phoneticPr fontId="2" type="noConversion"/>
  </si>
  <si>
    <t>2016年融水苗族自治县本级一般公共预算收支决算总表</t>
    <phoneticPr fontId="2" type="noConversion"/>
  </si>
  <si>
    <t>表一    2016年融水苗族自治县本级一般公共预算收支决算总表</t>
    <phoneticPr fontId="2" type="noConversion"/>
  </si>
  <si>
    <t>2016年融水苗族自治县本级财政收支决算（草案）</t>
  </si>
  <si>
    <t>表二    2016年融水苗族自治县本级一般公共预算转移性收入表</t>
  </si>
  <si>
    <t>表三    2016年融水苗族自治县本级一般公共预算转移性支出表</t>
  </si>
  <si>
    <t>表四    2016年融水苗族自治县本级一般公共预算支出预算变动情况表</t>
  </si>
  <si>
    <t>表五    2016年融水苗族自治县本级一般公共预算收支决算表</t>
  </si>
  <si>
    <t>表六    2016年融水苗族自治县本级政府性基金预算收支决算总表</t>
  </si>
  <si>
    <t>表七    2016年融水苗族自治县本级政府性基金预算收支决算表</t>
  </si>
  <si>
    <t>表八    2016年融水苗族自治县本级社会保险基金预算收支决算表</t>
  </si>
  <si>
    <t>表九    2016年融水苗族自治县本级国有资本经营预算收支决算表</t>
  </si>
  <si>
    <t>表十    2016年融水苗族自治县本级部门决算收支汇总表</t>
  </si>
  <si>
    <t>表十一  2016年融水苗族自治县本级一般公共预算基本支出决算表</t>
  </si>
  <si>
    <t xml:space="preserve">                                   融水苗族自治县财政局编制</t>
  </si>
  <si>
    <t>债务转贷收入</t>
    <phoneticPr fontId="2" type="noConversion"/>
  </si>
  <si>
    <t>二十四、债务还本支出</t>
    <phoneticPr fontId="2" type="noConversion"/>
  </si>
  <si>
    <t>二十五、安排预算稳定调节基金</t>
    <phoneticPr fontId="2" type="noConversion"/>
  </si>
  <si>
    <t>2016年融水苗族自治县本级一般公共预算基本支出决算表</t>
  </si>
  <si>
    <t>表十一</t>
  </si>
  <si>
    <t>支出数</t>
  </si>
  <si>
    <t>2016年融水苗族自治县本级部门决算收支汇总表</t>
  </si>
  <si>
    <t>融水县四荣乡财政所</t>
  </si>
  <si>
    <t/>
  </si>
  <si>
    <t>融水县四荣乡农业中心</t>
  </si>
  <si>
    <t>融水县四荣乡计生服务所</t>
  </si>
  <si>
    <t>融水县四荣乡广播站</t>
  </si>
  <si>
    <t>融水县四荣乡林业站</t>
  </si>
  <si>
    <t>融水县四荣乡劳动保险所</t>
  </si>
  <si>
    <t>融水县四荣乡人民政府</t>
  </si>
  <si>
    <t>融水县杆洞乡人民政府</t>
  </si>
  <si>
    <t>融水县杆洞乡林业管理站</t>
  </si>
  <si>
    <t>融水苗族自治县杆洞乡文化广播站　</t>
  </si>
  <si>
    <t>融水县杆洞乡农业服务中心</t>
  </si>
  <si>
    <t>融水县杆洞乡财政所</t>
  </si>
  <si>
    <t>融水县杆洞乡计划生育服务所</t>
  </si>
  <si>
    <t>融水县杆洞乡劳动保障事务所</t>
  </si>
  <si>
    <t>融水苗族自治县滚贝乡人民政府</t>
  </si>
  <si>
    <t>融水县滚贝乡财政所</t>
  </si>
  <si>
    <t>滚贝乡计划生育服务所</t>
  </si>
  <si>
    <t>融水县滚贝乡广播站</t>
  </si>
  <si>
    <t>融水滚贝乡农业服务中心</t>
  </si>
  <si>
    <t>融水县滚贝乡林业站</t>
  </si>
  <si>
    <t>融水县滚贝乡劳动保障事务所</t>
  </si>
  <si>
    <t>安陲乡人民政府</t>
  </si>
  <si>
    <t>安陲乡财政所</t>
  </si>
  <si>
    <t>安陲乡文化广播站</t>
  </si>
  <si>
    <t>安陲乡农业服务中心</t>
  </si>
  <si>
    <t>安陲乡计生办</t>
  </si>
  <si>
    <t>安陲乡劳动保障所</t>
  </si>
  <si>
    <t>安陲乡林业站</t>
  </si>
  <si>
    <t>广西融水县大年乡人民政府</t>
  </si>
  <si>
    <t>广西融水县大年乡财政所</t>
  </si>
  <si>
    <t>广西融水县大年乡计划生育服务所</t>
  </si>
  <si>
    <t>广西融水县大年乡文化广播站</t>
  </si>
  <si>
    <t>广西融水县大年乡农业服务中心</t>
  </si>
  <si>
    <t>广西融水县大年乡林业站</t>
  </si>
  <si>
    <t>广西融水县大年乡劳动保障所</t>
  </si>
  <si>
    <t>融水县大浪乡政府</t>
  </si>
  <si>
    <t>融水县大浪乡财政所</t>
  </si>
  <si>
    <t>融水县大浪乡文化广播电视站</t>
  </si>
  <si>
    <t>融水县大浪乡计划生育服务所</t>
  </si>
  <si>
    <t>融水县大浪乡农业服务中心</t>
  </si>
  <si>
    <t>融水县大浪乡劳保所</t>
  </si>
  <si>
    <t>融水县大浪乡林业站</t>
  </si>
  <si>
    <t>融水香粉乡林业站</t>
  </si>
  <si>
    <t>融水县香粉乡人民政府</t>
  </si>
  <si>
    <t>融水县香粉乡财政所</t>
  </si>
  <si>
    <t>融水香粉乡计生站</t>
  </si>
  <si>
    <t>融水香粉乡文广站</t>
  </si>
  <si>
    <t>融水香粉乡劳保所</t>
  </si>
  <si>
    <t>融水香粉农业服务中心</t>
  </si>
  <si>
    <t>广西融水县同练瑶族乡财政所</t>
  </si>
  <si>
    <t>广西融水县同练瑶族乡计生站</t>
  </si>
  <si>
    <t>广西融水县同练瑶族乡农业服务中心</t>
  </si>
  <si>
    <t>广西融水县同练瑶族乡文化广播站</t>
  </si>
  <si>
    <t>融水县同练瑶族乡劳动保障事务所</t>
  </si>
  <si>
    <t>融水县同练瑶族乡政府</t>
  </si>
  <si>
    <t>融水县拱洞乡财政所</t>
  </si>
  <si>
    <t>融水县拱洞乡计划生育服务所</t>
  </si>
  <si>
    <t>融水县拱洞乡农业服务中心</t>
  </si>
  <si>
    <t>融水县拱洞乡文化广播站</t>
  </si>
  <si>
    <t>融水县拱洞乡林业站</t>
  </si>
  <si>
    <t>融水县拱洞乡人民政府</t>
  </si>
  <si>
    <t>融水县汪洞乡人民政府</t>
  </si>
  <si>
    <t>融水县汪洞乡计生服务所</t>
  </si>
  <si>
    <t>融水县汪洞乡文化广播站</t>
  </si>
  <si>
    <t>融水县汪洞乡林业站</t>
  </si>
  <si>
    <t>融水县汪洞乡农业服务中心</t>
  </si>
  <si>
    <t>融水县汪洞乡劳保所</t>
  </si>
  <si>
    <t>融水县汪洞乡财政所</t>
  </si>
  <si>
    <t>融水县永乐乡财政所</t>
  </si>
  <si>
    <t>融水县永乐乡计划生育服务所</t>
  </si>
  <si>
    <t>融水县永乐乡劳动保险所</t>
  </si>
  <si>
    <t>融水县永乐乡农业服务中心</t>
  </si>
  <si>
    <t>融水县永乐乡政府</t>
  </si>
  <si>
    <t>融水县永乐乡文化广播</t>
  </si>
  <si>
    <t>融水苗族自治县三防镇人民政府</t>
  </si>
  <si>
    <t>融水苗族自治县三防镇财政所</t>
  </si>
  <si>
    <t>融水苗族自治县三防镇文化体育和广播电视站</t>
  </si>
  <si>
    <t>融水苗族自治县三防镇人口和计划生育服务站</t>
  </si>
  <si>
    <t>融水苗族自治县三防镇林业管理站</t>
  </si>
  <si>
    <t>融水苗族自治县三防镇公共就业服务保障事务所</t>
  </si>
  <si>
    <t>融水苗族自治县三防镇水利和农业机械化管理站</t>
  </si>
  <si>
    <t>融水苗族自治县三防镇村镇规划建设和防火站</t>
  </si>
  <si>
    <t>融水县怀宝镇人民政府</t>
  </si>
  <si>
    <t>融水县怀宝镇财政所</t>
  </si>
  <si>
    <t>融水县怀宝镇农业服务中心</t>
  </si>
  <si>
    <t>融水县怀宝镇计生服务站</t>
  </si>
  <si>
    <t>融水县怀宝镇林业站</t>
  </si>
  <si>
    <t>融水县怀宝镇文化广播站</t>
  </si>
  <si>
    <t>融水县怀宝镇劳动保障所</t>
  </si>
  <si>
    <t>融水县洞头乡人民政府</t>
  </si>
  <si>
    <t>融水县洞头乡财政所</t>
  </si>
  <si>
    <t>融水县洞头乡计划生育服务所</t>
  </si>
  <si>
    <t>融水县洞头乡文化广播站</t>
  </si>
  <si>
    <t>融水县洞头乡劳动保障事务所</t>
  </si>
  <si>
    <t>融水县洞头乡农业服务中心</t>
  </si>
  <si>
    <t>融水县洞头乡林业站</t>
  </si>
  <si>
    <t>融水县红水乡人民政府</t>
  </si>
  <si>
    <t>融水县红水乡文化广播站</t>
  </si>
  <si>
    <t>融水县红水乡劳动保障事务所</t>
  </si>
  <si>
    <t>融水县红水乡林业站</t>
  </si>
  <si>
    <t>融水县红水乡农业服务中心</t>
  </si>
  <si>
    <t>融水县红水乡人口与计生事务所</t>
  </si>
  <si>
    <t>融水县红水乡财政所</t>
  </si>
  <si>
    <t>融水县白云乡计生服务所</t>
  </si>
  <si>
    <t>融水县白云乡文化广播站</t>
  </si>
  <si>
    <t>融水县白云乡劳保所</t>
  </si>
  <si>
    <t>融水县白云乡林业站</t>
  </si>
  <si>
    <t>融水县白云乡农业服务中心</t>
  </si>
  <si>
    <t>融水县白云乡人民政府</t>
  </si>
  <si>
    <t>融水县白云乡财政所</t>
  </si>
  <si>
    <t>融水县安太乡人民政府</t>
  </si>
  <si>
    <t>融水县安太乡财政所</t>
  </si>
  <si>
    <t>融水县安太乡劳动保障事务所</t>
  </si>
  <si>
    <t>融水县安太乡计生服务所</t>
  </si>
  <si>
    <t>融水县安太乡水利站</t>
  </si>
  <si>
    <t>融水县安太乡广播站</t>
  </si>
  <si>
    <t>融水县安太乡农业服务中心</t>
  </si>
  <si>
    <t>融水县安太乡林业站</t>
  </si>
  <si>
    <t>融水苗族自治县良寨乡良寨乡政府</t>
  </si>
  <si>
    <t>融水苗族自治县良寨乡财政所</t>
  </si>
  <si>
    <t>融水苗族自治县良寨乡计划生育服务所</t>
  </si>
  <si>
    <t>融水苗族自治县良寨乡文化广播电视站</t>
  </si>
  <si>
    <t>融水苗族自治县良寨乡劳动保障事务所</t>
  </si>
  <si>
    <t>融水苗族自治县良寨乡农业服务中心</t>
  </si>
  <si>
    <t>融水苗族自治县良寨乡林业管理站</t>
  </si>
  <si>
    <t>融水镇财政所</t>
  </si>
  <si>
    <t>融水镇人民政府</t>
  </si>
  <si>
    <t>融水镇计生站</t>
  </si>
  <si>
    <t>融水镇广播站</t>
  </si>
  <si>
    <t>融水镇劳保所</t>
  </si>
  <si>
    <t>融水镇农业站</t>
  </si>
  <si>
    <t>融水镇林业站</t>
  </si>
  <si>
    <t>融水镇城建站</t>
  </si>
  <si>
    <t>融水镇水利站</t>
  </si>
  <si>
    <t>广西融水县和睦镇人民政府</t>
  </si>
  <si>
    <t>广西融水县和睦镇财政所</t>
  </si>
  <si>
    <t>广西融水县和睦镇计生服务所</t>
  </si>
  <si>
    <t>广西融水县和睦镇文化广播站</t>
  </si>
  <si>
    <t>广西融水县和睦镇劳保所</t>
  </si>
  <si>
    <t>广西融水县和睦镇农业服务中心</t>
  </si>
  <si>
    <t>广西融水县和睦镇林业站</t>
  </si>
  <si>
    <t>广西融水县和睦镇城建站</t>
  </si>
  <si>
    <t>融水苗族自治县房屋征收与补偿办公室</t>
  </si>
  <si>
    <t>融水苗族自治县房地产管理所</t>
  </si>
  <si>
    <t>融水苗族自治县市场开发服务中心</t>
  </si>
  <si>
    <t>广西融水苗族自治县融水县路灯园林管理所</t>
  </si>
  <si>
    <t>融水苗族自治县城乡建设规划办公室</t>
  </si>
  <si>
    <t>融水苗族自治县住房和城乡建设局</t>
  </si>
  <si>
    <t>融水苗族自治县住房制度改革委员会办公室</t>
  </si>
  <si>
    <t>融水苗族自治县环境保护局</t>
  </si>
  <si>
    <t>融水苗族自治县建设工程质量安监督站</t>
  </si>
  <si>
    <t>广西融水苗族自治县市容管理局</t>
  </si>
  <si>
    <t>广西融水苗族自治县环境卫生管理站</t>
  </si>
  <si>
    <t>融水苗族自治县人民代表大会常务常委会办公室</t>
  </si>
  <si>
    <t>融水苗族自治县机构编制委员会办公室</t>
  </si>
  <si>
    <t>融水苗族自治县投资促进局</t>
  </si>
  <si>
    <t>广西融水县人民武装部</t>
  </si>
  <si>
    <t>融水苗族自治县储备粮管理公司</t>
  </si>
  <si>
    <t>融水苗族自治县教育局</t>
  </si>
  <si>
    <t>融水苗族自治县教育局教研室</t>
  </si>
  <si>
    <t>融水苗族自治县交通运输局</t>
  </si>
  <si>
    <t>中国共产党融水苗族自治县委员会机要局</t>
  </si>
  <si>
    <t>融水苗族自治县审计局</t>
  </si>
  <si>
    <t>融水苗族自治县司法局</t>
  </si>
  <si>
    <t>融水苗族自治县工商业联合会</t>
  </si>
  <si>
    <t>融水苗族自治县信访局</t>
  </si>
  <si>
    <t>政协融水苗族自治县委员会办公室</t>
  </si>
  <si>
    <t>融水苗族自治县经济贸易局</t>
  </si>
  <si>
    <t>融水苗族自治县发展和改革局</t>
  </si>
  <si>
    <t>融水苗族自治县安全生产监督管理局</t>
  </si>
  <si>
    <t>融水苗族自治县人民政府办公室</t>
  </si>
  <si>
    <t>融水苗族自治县档案局</t>
  </si>
  <si>
    <t>融水县人民法院</t>
  </si>
  <si>
    <t>融水苗族自治县征地办公室</t>
  </si>
  <si>
    <t>融水苗族自治县国土资源局土地整理中心</t>
  </si>
  <si>
    <t>融水苗族自治县国土资源局</t>
  </si>
  <si>
    <t>融水苗族自治县国土资源执法监察大队</t>
  </si>
  <si>
    <t>融水苗族自治县不动产登记中心</t>
  </si>
  <si>
    <t>融水苗族自治县粮食局</t>
  </si>
  <si>
    <t>融水苗族自治县科学技术协会</t>
  </si>
  <si>
    <t>融水苗族自治县地震局</t>
  </si>
  <si>
    <t>融水苗族自治县民族高级中学</t>
  </si>
  <si>
    <t>融水苗族自治县中学</t>
  </si>
  <si>
    <t>融水苗族自治县公安局</t>
  </si>
  <si>
    <t>中国共产党融水苗族自治县委员会政法委员会</t>
  </si>
  <si>
    <t>融水苗族自治县委统战部</t>
  </si>
  <si>
    <t>融水苗族自治县人民检察院</t>
  </si>
  <si>
    <t>融水苗族自治县统计局</t>
  </si>
  <si>
    <t>融水苗族自治县统计局农村社会经济调查队</t>
  </si>
  <si>
    <t>广西融水民族卫生学校</t>
  </si>
  <si>
    <t>融水苗族自治县绩效考评领导小组办公室</t>
  </si>
  <si>
    <t>中国共产党融水苗族自治县直属机关工作委员会</t>
  </si>
  <si>
    <t>融水苗族自治县文学艺术界联合会</t>
  </si>
  <si>
    <t>融水苗族自治县旅游发展局</t>
  </si>
  <si>
    <t>融水苗族自治县政务服务管理办公室</t>
  </si>
  <si>
    <t>融水苗族自治县机关事务管理局</t>
  </si>
  <si>
    <t>融水苗族自治县财政局</t>
  </si>
  <si>
    <t>融水苗族自治县公安局交通管理大队</t>
  </si>
  <si>
    <t>融水苗族自治县地方公路管理所</t>
  </si>
  <si>
    <t>融水苗族自治县港航管理所</t>
  </si>
  <si>
    <t>融水县土地交易储备中心</t>
  </si>
  <si>
    <t>融水县苗族自治县工商行政管理局</t>
  </si>
  <si>
    <t>融水苗族自治县质量技术监督局</t>
  </si>
  <si>
    <t>中国共产党融水苗族自治县委员会党校</t>
  </si>
  <si>
    <t>融水民族职业技术学校</t>
  </si>
  <si>
    <t>融水县教育会计核算中心</t>
  </si>
  <si>
    <t>融水县青少年活动中心</t>
  </si>
  <si>
    <t>广西融水县怀宝镇中学</t>
  </si>
  <si>
    <t>广西融水县安太乡中心小学</t>
  </si>
  <si>
    <t>广西融水县怀宝镇中心小学</t>
  </si>
  <si>
    <t>广西融水县滚贝侗族乡中心小学</t>
  </si>
  <si>
    <t>广西融水县滚贝乡中学</t>
  </si>
  <si>
    <t>广西融水县大年乡中心小学</t>
  </si>
  <si>
    <t>融水苗族自治县大年乡初级中学</t>
  </si>
  <si>
    <t>广西融水县拱洞乡中心小学</t>
  </si>
  <si>
    <t>广西融水县拱洞乡初级中学</t>
  </si>
  <si>
    <t>广西融水县大浪乡中心小学</t>
  </si>
  <si>
    <t>广西融水县大浪乡初级中学</t>
  </si>
  <si>
    <t>广西融水县良寨乡初级中学</t>
  </si>
  <si>
    <t>广西融水县良寨乡中心小学</t>
  </si>
  <si>
    <t>广西融水县中心幼儿园</t>
  </si>
  <si>
    <t>广西融水县第三小学</t>
  </si>
  <si>
    <t>融水苗族自治县第二幼儿园</t>
  </si>
  <si>
    <t>融水苗族自治县思源实验学校</t>
  </si>
  <si>
    <t>广西融水县杆洞乡中学</t>
  </si>
  <si>
    <t>广西融水县杆洞乡中心小学</t>
  </si>
  <si>
    <t>广西融水县三防镇中心小学</t>
  </si>
  <si>
    <t>广西融水县汪洞乡中学</t>
  </si>
  <si>
    <t>广西融水县汪洞乡中心小学</t>
  </si>
  <si>
    <t>融水苗族自治县第一幼儿园</t>
  </si>
  <si>
    <t>广西融水县红水乡初级中学</t>
  </si>
  <si>
    <t>广西融水县香粉乡中心小学</t>
  </si>
  <si>
    <t>广西融水县香粉乡初级中学</t>
  </si>
  <si>
    <t>广西融水县安陲乡初级中学</t>
  </si>
  <si>
    <t>广西融水县四荣乡初级中学</t>
  </si>
  <si>
    <t>广西融水县洞头乡初级中学</t>
  </si>
  <si>
    <t>广西融水县安太乡初级中学</t>
  </si>
  <si>
    <t>融水苗族自治县特殊教育学校</t>
  </si>
  <si>
    <t>广西融水县和睦镇初级中学</t>
  </si>
  <si>
    <t>广西融水县永乐乡初级中学</t>
  </si>
  <si>
    <t>融水苗族自治县民族中学</t>
  </si>
  <si>
    <t>广西融水县和睦镇中心小学</t>
  </si>
  <si>
    <t>广西融水县实验中学</t>
  </si>
  <si>
    <t>广西融水县永乐乡中心小学</t>
  </si>
  <si>
    <t>融水苗族自治县保桓中学</t>
  </si>
  <si>
    <t>广西融水县白云乡中心小学</t>
  </si>
  <si>
    <t>广西融水县红水乡中心小学</t>
  </si>
  <si>
    <t>广西融水县白云乡初级中学</t>
  </si>
  <si>
    <t>融水苗族自治县民族小学</t>
  </si>
  <si>
    <t>融水县融水镇中心小学</t>
  </si>
  <si>
    <t>广西融水县第一小学</t>
  </si>
  <si>
    <t>广西融水县融水镇中学</t>
  </si>
  <si>
    <t>广西融水县同练乡中学</t>
  </si>
  <si>
    <t>广西融水县三防镇中学</t>
  </si>
  <si>
    <t>广西融水县同练乡中心小学</t>
  </si>
  <si>
    <t>广西融水县四荣乡中心小学</t>
  </si>
  <si>
    <t>广西融水县安陲乡中心小学</t>
  </si>
  <si>
    <t>广西融水县洞头乡中心小学</t>
  </si>
  <si>
    <t>中国共产党融水苗族自治县委员会组织部</t>
  </si>
  <si>
    <t>融水苗族自治县供销合作社联合社</t>
  </si>
  <si>
    <t>融水苗族自治县妇女联合会</t>
  </si>
  <si>
    <t>融水苗族自治县科学技术局</t>
  </si>
  <si>
    <t>融水县党史县志办公室</t>
  </si>
  <si>
    <t>融水苗族自治县文化馆</t>
  </si>
  <si>
    <t>融水苗族自治县图书馆</t>
  </si>
  <si>
    <t>融水苗族自治县博物馆</t>
  </si>
  <si>
    <t>融水苗族自治县业余体育运动学校</t>
  </si>
  <si>
    <t>融水苗族自治县民族文工团</t>
  </si>
  <si>
    <t>融水苗族自治县文化体育新闻出版广电局</t>
  </si>
  <si>
    <t>融水苗族自治县党委办公室（本级）</t>
  </si>
  <si>
    <t>中国共产主义青年团融水苗族自治县委员会</t>
  </si>
  <si>
    <t>融水苗族自治县法制调处办公室</t>
  </si>
  <si>
    <t>融水苗族自治县物价局</t>
  </si>
  <si>
    <t>融水县道路运输管理所</t>
  </si>
  <si>
    <t>中国共产党融水苗族自治县纪律检查委员会</t>
  </si>
  <si>
    <t>融水苗族自治县接待办公室</t>
  </si>
  <si>
    <t>中共融苗族自治县委员会宣传部</t>
  </si>
  <si>
    <t>融水苗族自治县民族和宗教事务局</t>
  </si>
  <si>
    <t>融水苗族自治县残疾人联合会</t>
  </si>
  <si>
    <t>融水苗族自治县民政局</t>
  </si>
  <si>
    <t>融水苗族自治县就业服务中心</t>
  </si>
  <si>
    <t>中国共产党融水苗族自治县委员会老干部局</t>
  </si>
  <si>
    <t>融水苗族自治县食品药品检验检测中心</t>
  </si>
  <si>
    <t>融水苗族自治县食品药品监督管理局</t>
  </si>
  <si>
    <t>融水苗族自治县总工会</t>
  </si>
  <si>
    <t>广西融水县人力资源和社会保障局</t>
  </si>
  <si>
    <t>融水苗族自治县社会保险事业局</t>
  </si>
  <si>
    <t>广西融水县怀宝镇卫生院</t>
  </si>
  <si>
    <t>广西融水县白云中心卫生院</t>
  </si>
  <si>
    <t>融水苗族自治县大年乡卫生院</t>
  </si>
  <si>
    <t>融水苗族自治县洞头镇中心卫生院</t>
  </si>
  <si>
    <t>融水苗族自治县安太乡卫生院</t>
  </si>
  <si>
    <t>融水苗族自治县永乐镇卫生院</t>
  </si>
  <si>
    <t>融水苗族自治县杆洞中心卫生院</t>
  </si>
  <si>
    <t>融水苗族自治县良寨乡卫生院</t>
  </si>
  <si>
    <t>融水苗族自治县拱洞中心卫生院</t>
  </si>
  <si>
    <t>融水苗族自治县四荣乡卫生院</t>
  </si>
  <si>
    <t>融水苗族自治县滚贝侗族乡卫生院</t>
  </si>
  <si>
    <t>融水苗族自治县安陲乡卫生院</t>
  </si>
  <si>
    <t>融水苗族自治县融水镇卫生院</t>
  </si>
  <si>
    <t>融水苗族自治县香粉乡卫生院</t>
  </si>
  <si>
    <t>融水苗族自治县和睦镇卫生院</t>
  </si>
  <si>
    <t>融水苗族自治县三防中心卫生院</t>
  </si>
  <si>
    <t>融水苗族自治县汪洞乡卫生院</t>
  </si>
  <si>
    <t>融水苗族自治县同练瑶族乡卫生院</t>
  </si>
  <si>
    <t>融水苗族自治县红水乡卫生院</t>
  </si>
  <si>
    <t>融水苗族自治县大浪镇卫生院</t>
  </si>
  <si>
    <t>广西融水苗族自治县卫生和计划生育局</t>
  </si>
  <si>
    <t>融水县疾病预防控制中心</t>
  </si>
  <si>
    <t>融水苗族自治县中医医院</t>
  </si>
  <si>
    <t>融水苗族自治县计划生育服务站</t>
  </si>
  <si>
    <t>融水苗族自治县妇幼保健院</t>
  </si>
  <si>
    <t>融水苗族自治县医疗急救指挥中心</t>
  </si>
  <si>
    <t>融水苗族自治县新型农村合作医疗管理中心</t>
  </si>
  <si>
    <t>广西融水苗族自治县人民医院</t>
  </si>
  <si>
    <t>广西融水苗族自治县卫生监督所</t>
  </si>
  <si>
    <t>融水苗族自治县蔗糖生产领导小组办公室</t>
  </si>
  <si>
    <t>融水苗族自治县农业局</t>
  </si>
  <si>
    <t>融水苗族自治县村寨防火工作管理局</t>
  </si>
  <si>
    <t>广西融水县农业机械化管理局</t>
  </si>
  <si>
    <t>融水苗族自治县森林公安局</t>
  </si>
  <si>
    <t>融水苗族自治县林业局</t>
  </si>
  <si>
    <t>广西柳州融水苗族自治县水产畜牧兽医局</t>
  </si>
  <si>
    <t>广西融水苗族自治县水利局</t>
  </si>
  <si>
    <t>融水县气象局</t>
  </si>
  <si>
    <t>融水苗族自治县水库移民工作管理局</t>
  </si>
  <si>
    <t>融水苗族自治县扶贫开发办公室</t>
  </si>
  <si>
    <t xml:space="preserve">    增设预算周转金</t>
    <phoneticPr fontId="2" type="noConversion"/>
  </si>
  <si>
    <t xml:space="preserve">    地方政府债券还本支出</t>
    <phoneticPr fontId="3" type="noConversion"/>
  </si>
  <si>
    <t xml:space="preserve">  表七</t>
  </si>
  <si>
    <t xml:space="preserve">    债务转贷收入</t>
    <phoneticPr fontId="3" type="noConversion"/>
  </si>
  <si>
    <t xml:space="preserve">    债务转贷支出</t>
    <phoneticPr fontId="2" type="noConversion"/>
  </si>
  <si>
    <t>2016年融水苗族自治县本级政府性基金预算收支决算总表</t>
    <phoneticPr fontId="3" type="noConversion"/>
  </si>
  <si>
    <t xml:space="preserve">    债务转贷收入</t>
    <phoneticPr fontId="3" type="noConversion"/>
  </si>
  <si>
    <t xml:space="preserve">    债务转贷支出</t>
    <phoneticPr fontId="2" type="noConversion"/>
  </si>
  <si>
    <t>2016年融水苗族自治县本级社会保险基金预算收支决算表</t>
  </si>
  <si>
    <t>城乡居民基本养老保险基金收入</t>
  </si>
  <si>
    <t>城乡居民基本养老保险基金支出</t>
  </si>
  <si>
    <t>居民基本医疗保险基金收入</t>
  </si>
  <si>
    <t>居民基本医疗保险基金支出</t>
  </si>
  <si>
    <t>机关事业单位基本养老保险基金收入</t>
  </si>
  <si>
    <t>机关事业单位基本养老保险基金支出</t>
  </si>
  <si>
    <t>说明：从2017年起正式开始实施机关事业单位基本养老保险基金制度，2016年机关事业单位基本养老保险基金收入支出为预计数。</t>
  </si>
  <si>
    <t>生育保险基金收入</t>
  </si>
  <si>
    <t>生育保险基金支出</t>
  </si>
  <si>
    <t xml:space="preserve">                                  二○一七年九月</t>
    <phoneticPr fontId="3" type="noConversion"/>
  </si>
</sst>
</file>

<file path=xl/styles.xml><?xml version="1.0" encoding="utf-8"?>
<styleSheet xmlns="http://schemas.openxmlformats.org/spreadsheetml/2006/main">
  <numFmts count="8">
    <numFmt numFmtId="41" formatCode="_ * #,##0_ ;_ * \-#,##0_ ;_ * &quot;-&quot;_ ;_ @_ "/>
    <numFmt numFmtId="176" formatCode="#,##0.0"/>
    <numFmt numFmtId="177" formatCode="#,##0_ "/>
    <numFmt numFmtId="178" formatCode="0.0_ "/>
    <numFmt numFmtId="179" formatCode="0_);[Red]\(0\)"/>
    <numFmt numFmtId="180" formatCode="#,##0_ ;[Red]\-#,##0\ "/>
    <numFmt numFmtId="181" formatCode="#,##0.00_ "/>
    <numFmt numFmtId="182" formatCode="0.00_ "/>
  </numFmts>
  <fonts count="43">
    <font>
      <sz val="11"/>
      <color theme="1"/>
      <name val="宋体"/>
      <family val="2"/>
      <scheme val="minor"/>
    </font>
    <font>
      <sz val="16"/>
      <name val="仿宋_GB2312"/>
      <family val="3"/>
      <charset val="134"/>
    </font>
    <font>
      <sz val="9"/>
      <name val="宋体"/>
      <family val="3"/>
      <charset val="134"/>
      <scheme val="minor"/>
    </font>
    <font>
      <sz val="9"/>
      <name val="宋体"/>
      <family val="3"/>
      <charset val="134"/>
    </font>
    <font>
      <sz val="12"/>
      <name val="宋体"/>
      <family val="3"/>
      <charset val="134"/>
    </font>
    <font>
      <sz val="14"/>
      <name val="仿宋_GB2312"/>
      <family val="3"/>
      <charset val="134"/>
    </font>
    <font>
      <sz val="28"/>
      <name val="方正小标宋简体"/>
      <family val="4"/>
      <charset val="134"/>
    </font>
    <font>
      <sz val="12"/>
      <name val="方正小标宋简体"/>
      <family val="4"/>
      <charset val="134"/>
    </font>
    <font>
      <sz val="18"/>
      <name val="仿宋_GB2312"/>
      <family val="3"/>
      <charset val="134"/>
    </font>
    <font>
      <sz val="18"/>
      <name val="宋体"/>
      <family val="3"/>
      <charset val="134"/>
    </font>
    <font>
      <b/>
      <sz val="22"/>
      <name val="方正小标宋简体"/>
      <family val="4"/>
      <charset val="134"/>
    </font>
    <font>
      <sz val="12"/>
      <name val="黑体"/>
      <family val="3"/>
      <charset val="134"/>
    </font>
    <font>
      <b/>
      <sz val="10"/>
      <name val="宋体"/>
      <family val="3"/>
      <charset val="134"/>
    </font>
    <font>
      <sz val="10"/>
      <name val="宋体"/>
      <family val="3"/>
      <charset val="134"/>
    </font>
    <font>
      <b/>
      <sz val="12"/>
      <name val="宋体"/>
      <family val="3"/>
      <charset val="134"/>
    </font>
    <font>
      <b/>
      <sz val="11"/>
      <name val="宋体"/>
      <family val="3"/>
      <charset val="134"/>
    </font>
    <font>
      <b/>
      <sz val="12"/>
      <name val="黑体"/>
      <family val="3"/>
      <charset val="134"/>
    </font>
    <font>
      <sz val="11"/>
      <color indexed="8"/>
      <name val="宋体"/>
      <family val="3"/>
      <charset val="134"/>
    </font>
    <font>
      <sz val="10"/>
      <color indexed="8"/>
      <name val="Arial"/>
      <family val="2"/>
    </font>
    <font>
      <b/>
      <sz val="18"/>
      <name val="宋体"/>
      <family val="3"/>
      <charset val="134"/>
    </font>
    <font>
      <sz val="11"/>
      <color theme="1"/>
      <name val="宋体"/>
      <family val="3"/>
      <charset val="134"/>
      <scheme val="minor"/>
    </font>
    <font>
      <sz val="11"/>
      <color theme="1"/>
      <name val="宋体"/>
      <family val="3"/>
      <charset val="134"/>
      <scheme val="minor"/>
    </font>
    <font>
      <sz val="12"/>
      <name val="宋体"/>
      <family val="3"/>
      <charset val="134"/>
    </font>
    <font>
      <sz val="11"/>
      <color theme="1"/>
      <name val="宋体"/>
      <charset val="134"/>
      <scheme val="minor"/>
    </font>
    <font>
      <sz val="16"/>
      <color indexed="8"/>
      <name val="宋体"/>
      <charset val="134"/>
    </font>
    <font>
      <sz val="10"/>
      <name val="宋体"/>
      <charset val="134"/>
    </font>
    <font>
      <b/>
      <sz val="10"/>
      <name val="宋体"/>
      <charset val="134"/>
    </font>
    <font>
      <b/>
      <sz val="11"/>
      <color indexed="8"/>
      <name val="宋体"/>
      <family val="2"/>
    </font>
    <font>
      <b/>
      <sz val="11"/>
      <color indexed="8"/>
      <name val="宋体"/>
      <charset val="134"/>
    </font>
    <font>
      <sz val="11"/>
      <color indexed="8"/>
      <name val="宋体"/>
      <family val="2"/>
    </font>
    <font>
      <sz val="10"/>
      <color indexed="8"/>
      <name val="宋体"/>
      <charset val="134"/>
    </font>
    <font>
      <b/>
      <sz val="10"/>
      <color indexed="8"/>
      <name val="宋体"/>
      <charset val="134"/>
    </font>
    <font>
      <sz val="22"/>
      <color indexed="8"/>
      <name val="方正小标宋简体"/>
      <charset val="134"/>
    </font>
    <font>
      <sz val="11"/>
      <name val="宋体"/>
      <charset val="134"/>
    </font>
    <font>
      <sz val="12"/>
      <name val="宋体"/>
      <charset val="134"/>
    </font>
    <font>
      <sz val="10"/>
      <color indexed="8"/>
      <name val="宋体"/>
      <family val="2"/>
    </font>
    <font>
      <sz val="10"/>
      <color rgb="FF000000"/>
      <name val="宋体"/>
      <family val="2"/>
    </font>
    <font>
      <sz val="12"/>
      <name val="黑体"/>
      <charset val="134"/>
    </font>
    <font>
      <sz val="11"/>
      <name val="宋体"/>
      <family val="2"/>
      <scheme val="minor"/>
    </font>
    <font>
      <b/>
      <sz val="22"/>
      <name val="方正小标宋简体"/>
      <charset val="134"/>
    </font>
    <font>
      <b/>
      <sz val="11"/>
      <name val="宋体"/>
      <charset val="134"/>
    </font>
    <font>
      <b/>
      <sz val="12"/>
      <name val="宋体"/>
      <charset val="134"/>
    </font>
    <font>
      <sz val="11"/>
      <name val="宋体"/>
      <charset val="134"/>
      <scheme val="minor"/>
    </font>
  </fonts>
  <fills count="8">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indexed="9"/>
      </patternFill>
    </fill>
    <fill>
      <patternFill patternType="mediumGray">
        <fgColor indexed="9"/>
        <bgColor indexed="75"/>
      </patternFill>
    </fill>
    <fill>
      <patternFill patternType="solid">
        <fgColor theme="0"/>
      </patternFill>
    </fill>
    <fill>
      <patternFill patternType="mediumGray">
        <fgColor indexed="9"/>
        <bgColor theme="0"/>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right/>
      <top style="thin">
        <color auto="1"/>
      </top>
      <bottom/>
      <diagonal/>
    </border>
  </borders>
  <cellStyleXfs count="7">
    <xf numFmtId="0" fontId="0" fillId="0" borderId="0"/>
    <xf numFmtId="0" fontId="4" fillId="0" borderId="0"/>
    <xf numFmtId="0" fontId="18" fillId="0" borderId="0"/>
    <xf numFmtId="0" fontId="18" fillId="0" borderId="0"/>
    <xf numFmtId="0" fontId="20" fillId="0" borderId="0"/>
    <xf numFmtId="0" fontId="21" fillId="0" borderId="0"/>
    <xf numFmtId="41" fontId="17" fillId="0" borderId="0" applyFont="0" applyFill="0" applyBorder="0" applyAlignment="0" applyProtection="0">
      <alignment vertical="center"/>
    </xf>
  </cellStyleXfs>
  <cellXfs count="246">
    <xf numFmtId="0" fontId="0" fillId="0" borderId="0" xfId="0"/>
    <xf numFmtId="0" fontId="4" fillId="0" borderId="0" xfId="0" applyFont="1"/>
    <xf numFmtId="0" fontId="5" fillId="0" borderId="0" xfId="0" applyFont="1" applyAlignment="1">
      <alignment horizontal="left"/>
    </xf>
    <xf numFmtId="0" fontId="6" fillId="0" borderId="0" xfId="0" applyFont="1" applyAlignment="1"/>
    <xf numFmtId="0" fontId="7" fillId="0" borderId="0" xfId="0" applyFont="1"/>
    <xf numFmtId="0" fontId="8" fillId="0" borderId="0" xfId="0" applyFont="1"/>
    <xf numFmtId="0" fontId="9" fillId="0" borderId="0" xfId="0" applyFont="1"/>
    <xf numFmtId="3" fontId="11" fillId="0" borderId="0" xfId="0" applyNumberFormat="1" applyFont="1" applyFill="1" applyAlignment="1">
      <alignment vertical="center"/>
    </xf>
    <xf numFmtId="3" fontId="4" fillId="0" borderId="0" xfId="0" applyNumberFormat="1" applyFont="1" applyFill="1" applyAlignment="1">
      <alignment vertical="center"/>
    </xf>
    <xf numFmtId="38" fontId="4" fillId="0" borderId="0" xfId="0" applyNumberFormat="1" applyFont="1" applyFill="1" applyAlignment="1">
      <alignment vertical="center"/>
    </xf>
    <xf numFmtId="176" fontId="4" fillId="0" borderId="0" xfId="0" applyNumberFormat="1" applyFont="1" applyFill="1" applyAlignment="1">
      <alignment vertical="center"/>
    </xf>
    <xf numFmtId="3" fontId="12" fillId="0" borderId="2" xfId="0" applyNumberFormat="1" applyFont="1" applyFill="1" applyBorder="1" applyAlignment="1">
      <alignment horizontal="center" vertical="center" wrapText="1"/>
    </xf>
    <xf numFmtId="38" fontId="12" fillId="0" borderId="2" xfId="0" applyNumberFormat="1" applyFont="1" applyFill="1" applyBorder="1" applyAlignment="1">
      <alignment horizontal="center" vertical="center" wrapText="1"/>
    </xf>
    <xf numFmtId="3" fontId="12" fillId="0" borderId="0" xfId="0" applyNumberFormat="1" applyFont="1" applyFill="1" applyAlignment="1">
      <alignment vertical="center"/>
    </xf>
    <xf numFmtId="0" fontId="13" fillId="0" borderId="2" xfId="0" applyNumberFormat="1" applyFont="1" applyFill="1" applyBorder="1" applyAlignment="1" applyProtection="1">
      <alignment horizontal="left" vertical="center"/>
    </xf>
    <xf numFmtId="177" fontId="13" fillId="0" borderId="2" xfId="0" applyNumberFormat="1" applyFont="1" applyFill="1" applyBorder="1" applyAlignment="1">
      <alignment horizontal="right" vertical="center"/>
    </xf>
    <xf numFmtId="38" fontId="13" fillId="0" borderId="2" xfId="0" applyNumberFormat="1" applyFont="1" applyFill="1" applyBorder="1" applyAlignment="1">
      <alignment horizontal="right" vertical="center"/>
    </xf>
    <xf numFmtId="10" fontId="13" fillId="0" borderId="2" xfId="0" applyNumberFormat="1" applyFont="1" applyFill="1" applyBorder="1" applyAlignment="1">
      <alignment horizontal="right" vertical="center"/>
    </xf>
    <xf numFmtId="0" fontId="13" fillId="0" borderId="2" xfId="0" applyNumberFormat="1" applyFont="1" applyFill="1" applyBorder="1" applyAlignment="1" applyProtection="1">
      <alignment vertical="center"/>
    </xf>
    <xf numFmtId="3" fontId="13" fillId="0" borderId="0" xfId="0" applyNumberFormat="1" applyFont="1" applyFill="1" applyAlignment="1">
      <alignment vertical="center"/>
    </xf>
    <xf numFmtId="0" fontId="13" fillId="0" borderId="2" xfId="0" applyNumberFormat="1" applyFont="1" applyFill="1" applyBorder="1" applyAlignment="1" applyProtection="1">
      <alignment horizontal="left" vertical="center" wrapText="1"/>
    </xf>
    <xf numFmtId="0" fontId="13" fillId="0" borderId="2" xfId="0" applyNumberFormat="1" applyFont="1" applyFill="1" applyBorder="1" applyAlignment="1" applyProtection="1">
      <alignment vertical="center" wrapText="1"/>
    </xf>
    <xf numFmtId="3" fontId="13" fillId="0" borderId="2" xfId="0" applyNumberFormat="1" applyFont="1" applyFill="1" applyBorder="1" applyAlignment="1">
      <alignment vertical="center"/>
    </xf>
    <xf numFmtId="3" fontId="13" fillId="0" borderId="2" xfId="0" applyNumberFormat="1" applyFont="1" applyFill="1" applyBorder="1" applyAlignment="1">
      <alignment horizontal="right" vertical="center"/>
    </xf>
    <xf numFmtId="3" fontId="12" fillId="0" borderId="2" xfId="0" applyNumberFormat="1" applyFont="1" applyFill="1" applyBorder="1" applyAlignment="1">
      <alignment horizontal="center" vertical="center"/>
    </xf>
    <xf numFmtId="38" fontId="12" fillId="0" borderId="2" xfId="0" applyNumberFormat="1" applyFont="1" applyFill="1" applyBorder="1" applyAlignment="1">
      <alignment horizontal="right" vertical="center"/>
    </xf>
    <xf numFmtId="1" fontId="12" fillId="0" borderId="2" xfId="0" applyNumberFormat="1" applyFont="1" applyFill="1" applyBorder="1" applyAlignment="1">
      <alignment horizontal="left" vertical="center"/>
    </xf>
    <xf numFmtId="3" fontId="12" fillId="0" borderId="0" xfId="0" applyNumberFormat="1" applyFont="1" applyFill="1" applyAlignment="1">
      <alignment horizontal="center" vertical="center"/>
    </xf>
    <xf numFmtId="1" fontId="13" fillId="0" borderId="2" xfId="0" applyNumberFormat="1" applyFont="1" applyFill="1" applyBorder="1" applyAlignment="1">
      <alignment horizontal="left" vertical="center"/>
    </xf>
    <xf numFmtId="3" fontId="13" fillId="0" borderId="0" xfId="0" applyNumberFormat="1" applyFont="1" applyFill="1" applyAlignment="1">
      <alignment horizontal="center" vertical="center"/>
    </xf>
    <xf numFmtId="177" fontId="12" fillId="0" borderId="2" xfId="0" applyNumberFormat="1" applyFont="1" applyFill="1" applyBorder="1" applyAlignment="1">
      <alignment horizontal="right" vertical="center"/>
    </xf>
    <xf numFmtId="0" fontId="12" fillId="0" borderId="2" xfId="0" applyNumberFormat="1" applyFont="1" applyFill="1" applyBorder="1" applyAlignment="1" applyProtection="1">
      <alignment horizontal="left" vertical="center"/>
    </xf>
    <xf numFmtId="3" fontId="4" fillId="0" borderId="0" xfId="0" applyNumberFormat="1" applyFont="1" applyFill="1" applyAlignment="1">
      <alignment horizontal="right" vertical="center"/>
    </xf>
    <xf numFmtId="38" fontId="12" fillId="0" borderId="2" xfId="0" applyNumberFormat="1" applyFont="1" applyFill="1" applyBorder="1" applyAlignment="1">
      <alignment vertical="center"/>
    </xf>
    <xf numFmtId="1" fontId="12" fillId="0" borderId="2" xfId="0" applyNumberFormat="1" applyFont="1" applyFill="1" applyBorder="1" applyAlignment="1" applyProtection="1">
      <alignment horizontal="left" vertical="center"/>
      <protection locked="0"/>
    </xf>
    <xf numFmtId="177" fontId="13" fillId="0" borderId="2" xfId="0" applyNumberFormat="1" applyFont="1" applyFill="1" applyBorder="1" applyAlignment="1">
      <alignment vertical="center"/>
    </xf>
    <xf numFmtId="38" fontId="13" fillId="0" borderId="2" xfId="0" applyNumberFormat="1" applyFont="1" applyFill="1" applyBorder="1" applyAlignment="1">
      <alignment vertical="center"/>
    </xf>
    <xf numFmtId="3" fontId="13" fillId="0" borderId="2" xfId="0" applyNumberFormat="1" applyFont="1" applyFill="1" applyBorder="1" applyAlignment="1" applyProtection="1">
      <alignment horizontal="left" vertical="center"/>
    </xf>
    <xf numFmtId="38" fontId="13" fillId="0" borderId="2" xfId="0" applyNumberFormat="1" applyFont="1" applyFill="1" applyBorder="1" applyAlignment="1" applyProtection="1">
      <alignment vertical="center"/>
    </xf>
    <xf numFmtId="0" fontId="12" fillId="0" borderId="2" xfId="0" applyFont="1" applyFill="1" applyBorder="1" applyAlignment="1">
      <alignment vertical="center"/>
    </xf>
    <xf numFmtId="0" fontId="13" fillId="0" borderId="2" xfId="0" applyFont="1" applyFill="1" applyBorder="1" applyAlignment="1">
      <alignment vertical="center"/>
    </xf>
    <xf numFmtId="0" fontId="12" fillId="0" borderId="2" xfId="0" applyFont="1" applyFill="1" applyBorder="1" applyAlignment="1" applyProtection="1">
      <alignment vertical="center"/>
      <protection locked="0"/>
    </xf>
    <xf numFmtId="177" fontId="12" fillId="0" borderId="2" xfId="0" applyNumberFormat="1" applyFont="1" applyFill="1" applyBorder="1" applyAlignment="1">
      <alignment vertical="center"/>
    </xf>
    <xf numFmtId="1" fontId="12" fillId="0" borderId="2" xfId="0" applyNumberFormat="1" applyFont="1" applyFill="1" applyBorder="1" applyAlignment="1" applyProtection="1">
      <alignment horizontal="center" vertical="center"/>
      <protection locked="0"/>
    </xf>
    <xf numFmtId="10" fontId="12" fillId="0" borderId="2" xfId="0" applyNumberFormat="1" applyFont="1" applyFill="1" applyBorder="1" applyAlignment="1">
      <alignment horizontal="right" vertical="center"/>
    </xf>
    <xf numFmtId="1" fontId="13" fillId="0" borderId="2" xfId="0" applyNumberFormat="1" applyFont="1" applyFill="1" applyBorder="1" applyAlignment="1" applyProtection="1">
      <alignment horizontal="left" vertical="center"/>
      <protection locked="0"/>
    </xf>
    <xf numFmtId="1" fontId="13" fillId="0" borderId="2" xfId="0" applyNumberFormat="1" applyFont="1" applyFill="1" applyBorder="1" applyAlignment="1" applyProtection="1">
      <alignment vertical="center"/>
      <protection locked="0"/>
    </xf>
    <xf numFmtId="38" fontId="13" fillId="0" borderId="2" xfId="0" applyNumberFormat="1" applyFont="1" applyFill="1" applyBorder="1" applyAlignment="1" applyProtection="1">
      <alignment horizontal="right" vertical="center"/>
    </xf>
    <xf numFmtId="3" fontId="12" fillId="0" borderId="2" xfId="0" applyNumberFormat="1" applyFont="1" applyFill="1" applyBorder="1" applyAlignment="1" applyProtection="1">
      <alignment horizontal="left" vertical="center"/>
    </xf>
    <xf numFmtId="38" fontId="12" fillId="0" borderId="2" xfId="0" applyNumberFormat="1" applyFont="1" applyFill="1" applyBorder="1" applyAlignment="1" applyProtection="1">
      <alignment horizontal="right" vertical="center"/>
    </xf>
    <xf numFmtId="0" fontId="4" fillId="0" borderId="0" xfId="0" applyFont="1" applyFill="1" applyAlignment="1">
      <alignment vertical="center"/>
    </xf>
    <xf numFmtId="3" fontId="13" fillId="0" borderId="2" xfId="0" applyNumberFormat="1" applyFont="1" applyFill="1" applyBorder="1" applyAlignment="1" applyProtection="1">
      <alignment horizontal="right" vertical="center"/>
    </xf>
    <xf numFmtId="177" fontId="4" fillId="0" borderId="0" xfId="0" applyNumberFormat="1" applyFont="1" applyFill="1" applyAlignment="1">
      <alignment vertical="center"/>
    </xf>
    <xf numFmtId="178" fontId="4" fillId="0" borderId="0" xfId="0" applyNumberFormat="1" applyFont="1" applyFill="1" applyAlignment="1">
      <alignment vertical="center"/>
    </xf>
    <xf numFmtId="38" fontId="4" fillId="0" borderId="0" xfId="0" applyNumberFormat="1" applyFont="1" applyFill="1" applyAlignment="1">
      <alignment horizontal="center" vertical="center"/>
    </xf>
    <xf numFmtId="178" fontId="12" fillId="0" borderId="2" xfId="0" applyNumberFormat="1" applyFont="1" applyFill="1" applyBorder="1" applyAlignment="1">
      <alignment horizontal="center" vertical="center" wrapText="1"/>
    </xf>
    <xf numFmtId="0" fontId="14" fillId="0" borderId="0" xfId="0" applyFont="1" applyFill="1" applyAlignment="1">
      <alignment vertical="center" wrapText="1"/>
    </xf>
    <xf numFmtId="0" fontId="13" fillId="0" borderId="2" xfId="1" applyNumberFormat="1" applyFont="1" applyFill="1" applyBorder="1" applyAlignment="1" applyProtection="1">
      <alignment vertical="center"/>
    </xf>
    <xf numFmtId="0" fontId="4" fillId="0" borderId="0" xfId="0" applyFont="1" applyFill="1" applyAlignment="1">
      <alignment vertical="center" wrapText="1"/>
    </xf>
    <xf numFmtId="38" fontId="12" fillId="0" borderId="2" xfId="0" applyNumberFormat="1" applyFont="1" applyFill="1" applyBorder="1" applyAlignment="1" applyProtection="1">
      <alignment horizontal="center" vertical="center"/>
      <protection locked="0"/>
    </xf>
    <xf numFmtId="38" fontId="12" fillId="0" borderId="2" xfId="0" applyNumberFormat="1" applyFont="1" applyFill="1" applyBorder="1" applyAlignment="1" applyProtection="1">
      <alignment horizontal="left" vertical="center"/>
      <protection locked="0"/>
    </xf>
    <xf numFmtId="38" fontId="13" fillId="0" borderId="2" xfId="0" applyNumberFormat="1" applyFont="1" applyFill="1" applyBorder="1" applyAlignment="1" applyProtection="1">
      <alignment vertical="center"/>
      <protection locked="0"/>
    </xf>
    <xf numFmtId="0" fontId="14"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0" fontId="4" fillId="0" borderId="0" xfId="0" applyFont="1" applyFill="1" applyAlignment="1">
      <alignment horizontal="left" vertical="center"/>
    </xf>
    <xf numFmtId="0" fontId="14" fillId="0" borderId="0" xfId="0" applyFont="1" applyFill="1" applyAlignment="1">
      <alignment vertical="center"/>
    </xf>
    <xf numFmtId="0" fontId="16" fillId="0" borderId="0" xfId="0" applyFont="1" applyFill="1" applyAlignment="1">
      <alignment horizontal="center" vertical="center"/>
    </xf>
    <xf numFmtId="177" fontId="12" fillId="0" borderId="2" xfId="0" applyNumberFormat="1" applyFont="1" applyFill="1" applyBorder="1" applyAlignment="1" applyProtection="1">
      <alignment horizontal="right" vertical="center"/>
    </xf>
    <xf numFmtId="0" fontId="18" fillId="0" borderId="0" xfId="2"/>
    <xf numFmtId="0" fontId="18" fillId="0" borderId="0" xfId="3"/>
    <xf numFmtId="0" fontId="4" fillId="0" borderId="0" xfId="0" applyFont="1" applyFill="1"/>
    <xf numFmtId="0" fontId="4" fillId="0" borderId="2" xfId="0" applyFont="1" applyFill="1" applyBorder="1" applyAlignment="1">
      <alignment vertical="center"/>
    </xf>
    <xf numFmtId="3" fontId="12" fillId="0" borderId="2" xfId="0" applyNumberFormat="1" applyFont="1" applyFill="1" applyBorder="1" applyAlignment="1">
      <alignment vertical="center"/>
    </xf>
    <xf numFmtId="0" fontId="15" fillId="0" borderId="0" xfId="0" applyFont="1" applyFill="1" applyAlignment="1">
      <alignment horizontal="center" vertical="center"/>
    </xf>
    <xf numFmtId="0" fontId="13" fillId="0" borderId="2" xfId="0" applyFont="1" applyFill="1" applyBorder="1" applyAlignment="1">
      <alignment vertical="center" wrapText="1"/>
    </xf>
    <xf numFmtId="3" fontId="4" fillId="0" borderId="2" xfId="0" applyNumberFormat="1" applyFont="1" applyFill="1" applyBorder="1" applyAlignment="1">
      <alignment vertical="center"/>
    </xf>
    <xf numFmtId="38" fontId="4" fillId="0" borderId="2" xfId="0" applyNumberFormat="1" applyFont="1" applyFill="1" applyBorder="1" applyAlignment="1">
      <alignment vertical="center"/>
    </xf>
    <xf numFmtId="3" fontId="13" fillId="0" borderId="2" xfId="0" applyNumberFormat="1" applyFont="1" applyFill="1" applyBorder="1" applyAlignment="1">
      <alignment vertical="center" wrapText="1"/>
    </xf>
    <xf numFmtId="3" fontId="13" fillId="0" borderId="2" xfId="0" applyNumberFormat="1" applyFont="1" applyFill="1" applyBorder="1" applyAlignment="1" applyProtection="1">
      <alignment horizontal="left" vertical="center" wrapText="1"/>
    </xf>
    <xf numFmtId="3" fontId="12" fillId="0" borderId="2" xfId="0" applyNumberFormat="1" applyFont="1" applyFill="1" applyBorder="1" applyAlignment="1" applyProtection="1">
      <alignment horizontal="right" vertical="center" wrapText="1"/>
    </xf>
    <xf numFmtId="0" fontId="13" fillId="0" borderId="2" xfId="0" applyNumberFormat="1" applyFont="1" applyFill="1" applyBorder="1" applyAlignment="1" applyProtection="1">
      <alignment horizontal="right" vertical="center"/>
    </xf>
    <xf numFmtId="0" fontId="14" fillId="0" borderId="2" xfId="0" applyFont="1" applyFill="1" applyBorder="1" applyAlignment="1">
      <alignment vertical="center"/>
    </xf>
    <xf numFmtId="0" fontId="22" fillId="0" borderId="0" xfId="5" applyFont="1" applyFill="1" applyAlignment="1">
      <alignment vertical="center"/>
    </xf>
    <xf numFmtId="0" fontId="4" fillId="0" borderId="0" xfId="5" applyFont="1" applyFill="1" applyAlignment="1">
      <alignment vertical="center"/>
    </xf>
    <xf numFmtId="3" fontId="12" fillId="0" borderId="2" xfId="5" applyNumberFormat="1" applyFont="1" applyFill="1" applyBorder="1" applyAlignment="1">
      <alignment horizontal="center" vertical="center" wrapText="1"/>
    </xf>
    <xf numFmtId="0" fontId="12" fillId="0" borderId="2" xfId="0" applyNumberFormat="1" applyFont="1" applyFill="1" applyBorder="1" applyAlignment="1" applyProtection="1">
      <alignment horizontal="center" vertical="center" wrapText="1"/>
    </xf>
    <xf numFmtId="0" fontId="13" fillId="0" borderId="0" xfId="5" applyFont="1" applyFill="1" applyAlignment="1">
      <alignment vertical="center"/>
    </xf>
    <xf numFmtId="177" fontId="13" fillId="0" borderId="0" xfId="5" applyNumberFormat="1" applyFont="1" applyFill="1" applyAlignment="1">
      <alignment vertical="center"/>
    </xf>
    <xf numFmtId="177" fontId="4" fillId="0" borderId="0" xfId="5" applyNumberFormat="1" applyFont="1" applyFill="1" applyAlignment="1">
      <alignment vertical="center"/>
    </xf>
    <xf numFmtId="3" fontId="12" fillId="0" borderId="0" xfId="5" applyNumberFormat="1" applyFont="1" applyFill="1" applyAlignment="1" applyProtection="1">
      <alignment horizontal="right" vertical="center"/>
    </xf>
    <xf numFmtId="0" fontId="12" fillId="0" borderId="0" xfId="5" applyFont="1" applyFill="1" applyAlignment="1">
      <alignment vertical="center"/>
    </xf>
    <xf numFmtId="10" fontId="13" fillId="0" borderId="2" xfId="5" applyNumberFormat="1" applyFont="1" applyFill="1" applyBorder="1" applyAlignment="1">
      <alignment vertical="center"/>
    </xf>
    <xf numFmtId="177" fontId="12" fillId="0" borderId="2" xfId="5" applyNumberFormat="1" applyFont="1" applyFill="1" applyBorder="1" applyAlignment="1" applyProtection="1">
      <alignment horizontal="right" vertical="center"/>
    </xf>
    <xf numFmtId="3" fontId="12" fillId="0" borderId="2" xfId="5" applyNumberFormat="1" applyFont="1" applyFill="1" applyBorder="1" applyAlignment="1" applyProtection="1">
      <alignment horizontal="center" vertical="center"/>
    </xf>
    <xf numFmtId="10" fontId="13" fillId="0" borderId="2" xfId="5" applyNumberFormat="1" applyFont="1" applyFill="1" applyBorder="1" applyAlignment="1" applyProtection="1">
      <alignment horizontal="right" vertical="center"/>
    </xf>
    <xf numFmtId="3" fontId="13" fillId="0" borderId="0" xfId="5" applyNumberFormat="1" applyFont="1" applyFill="1" applyAlignment="1" applyProtection="1">
      <alignment horizontal="right" vertical="center"/>
    </xf>
    <xf numFmtId="177" fontId="13" fillId="0" borderId="2" xfId="5" applyNumberFormat="1" applyFont="1" applyFill="1" applyBorder="1" applyAlignment="1" applyProtection="1">
      <alignment horizontal="right" vertical="center"/>
    </xf>
    <xf numFmtId="3" fontId="13" fillId="0" borderId="2" xfId="5" applyNumberFormat="1" applyFont="1" applyFill="1" applyBorder="1" applyAlignment="1" applyProtection="1">
      <alignment horizontal="left" vertical="center"/>
    </xf>
    <xf numFmtId="3" fontId="13" fillId="0" borderId="2" xfId="5" applyNumberFormat="1" applyFont="1" applyFill="1" applyBorder="1" applyAlignment="1" applyProtection="1">
      <alignment horizontal="right" vertical="center"/>
    </xf>
    <xf numFmtId="3" fontId="12" fillId="0" borderId="2" xfId="5" applyNumberFormat="1" applyFont="1" applyFill="1" applyBorder="1" applyAlignment="1" applyProtection="1">
      <alignment horizontal="left" vertical="center"/>
    </xf>
    <xf numFmtId="0" fontId="13" fillId="0" borderId="2" xfId="5" applyFont="1" applyFill="1" applyBorder="1" applyAlignment="1">
      <alignment vertical="center"/>
    </xf>
    <xf numFmtId="177" fontId="13" fillId="0" borderId="2" xfId="5" applyNumberFormat="1" applyFont="1" applyFill="1" applyBorder="1" applyAlignment="1">
      <alignment vertical="center"/>
    </xf>
    <xf numFmtId="0" fontId="13" fillId="0" borderId="2" xfId="5" applyNumberFormat="1" applyFont="1" applyFill="1" applyBorder="1" applyAlignment="1" applyProtection="1">
      <alignment vertical="center"/>
    </xf>
    <xf numFmtId="176" fontId="12" fillId="0" borderId="2" xfId="5" applyNumberFormat="1" applyFont="1" applyFill="1" applyBorder="1" applyAlignment="1" applyProtection="1">
      <alignment horizontal="right" vertical="center"/>
    </xf>
    <xf numFmtId="176" fontId="13" fillId="0" borderId="2" xfId="5" applyNumberFormat="1" applyFont="1" applyFill="1" applyBorder="1" applyAlignment="1" applyProtection="1">
      <alignment horizontal="right" vertical="center"/>
    </xf>
    <xf numFmtId="177" fontId="13" fillId="0" borderId="2" xfId="5" applyNumberFormat="1" applyFont="1" applyFill="1" applyBorder="1" applyAlignment="1" applyProtection="1">
      <alignment horizontal="left" vertical="center"/>
    </xf>
    <xf numFmtId="3" fontId="4" fillId="0" borderId="0" xfId="5" applyNumberFormat="1" applyFont="1" applyFill="1" applyAlignment="1" applyProtection="1">
      <alignment horizontal="right" vertical="center"/>
    </xf>
    <xf numFmtId="3" fontId="12" fillId="0" borderId="6" xfId="5" applyNumberFormat="1" applyFont="1" applyFill="1" applyBorder="1" applyAlignment="1">
      <alignment horizontal="center" vertical="center" wrapText="1"/>
    </xf>
    <xf numFmtId="177" fontId="12" fillId="0" borderId="6" xfId="5" applyNumberFormat="1" applyFont="1" applyFill="1" applyBorder="1" applyAlignment="1">
      <alignment horizontal="center" vertical="center" wrapText="1"/>
    </xf>
    <xf numFmtId="177" fontId="12" fillId="0" borderId="5" xfId="5" applyNumberFormat="1" applyFont="1" applyFill="1" applyBorder="1" applyAlignment="1">
      <alignment horizontal="center" vertical="center" wrapText="1"/>
    </xf>
    <xf numFmtId="3" fontId="13" fillId="0" borderId="11" xfId="5" applyNumberFormat="1" applyFont="1" applyFill="1" applyBorder="1" applyAlignment="1" applyProtection="1">
      <alignment horizontal="right" vertical="center"/>
    </xf>
    <xf numFmtId="3" fontId="13" fillId="0" borderId="11" xfId="5" applyNumberFormat="1" applyFont="1" applyFill="1" applyBorder="1" applyAlignment="1" applyProtection="1">
      <alignment vertical="center"/>
    </xf>
    <xf numFmtId="177" fontId="13" fillId="0" borderId="11" xfId="5" applyNumberFormat="1" applyFont="1" applyFill="1" applyBorder="1" applyAlignment="1" applyProtection="1">
      <alignment vertical="center"/>
    </xf>
    <xf numFmtId="3" fontId="4" fillId="0" borderId="0" xfId="5" applyNumberFormat="1" applyFont="1" applyFill="1" applyAlignment="1">
      <alignment vertical="center"/>
    </xf>
    <xf numFmtId="179" fontId="13" fillId="0" borderId="2" xfId="0" applyNumberFormat="1" applyFont="1" applyBorder="1" applyAlignment="1" applyProtection="1">
      <alignment vertical="center" wrapText="1"/>
      <protection locked="0"/>
    </xf>
    <xf numFmtId="3" fontId="13" fillId="0" borderId="2" xfId="0" applyNumberFormat="1" applyFont="1" applyFill="1" applyBorder="1" applyAlignment="1">
      <alignment horizontal="center" vertical="center"/>
    </xf>
    <xf numFmtId="179" fontId="13" fillId="0" borderId="2" xfId="0" applyNumberFormat="1" applyFont="1" applyFill="1" applyBorder="1" applyAlignment="1" applyProtection="1">
      <alignment vertical="center" wrapText="1"/>
    </xf>
    <xf numFmtId="179" fontId="13" fillId="0" borderId="2" xfId="0" applyNumberFormat="1" applyFont="1" applyFill="1" applyBorder="1" applyAlignment="1">
      <alignment vertical="center" wrapText="1"/>
    </xf>
    <xf numFmtId="38" fontId="14" fillId="0" borderId="0" xfId="0" applyNumberFormat="1" applyFont="1" applyFill="1" applyAlignment="1">
      <alignment horizontal="center" vertical="center"/>
    </xf>
    <xf numFmtId="0" fontId="13" fillId="3" borderId="2" xfId="0" applyNumberFormat="1" applyFont="1" applyFill="1" applyBorder="1" applyAlignment="1" applyProtection="1">
      <alignment horizontal="left" vertical="center"/>
    </xf>
    <xf numFmtId="0" fontId="0" fillId="5" borderId="0" xfId="0" applyFill="1"/>
    <xf numFmtId="0" fontId="13" fillId="6" borderId="2" xfId="0" applyNumberFormat="1" applyFont="1" applyFill="1" applyBorder="1" applyAlignment="1" applyProtection="1">
      <alignment horizontal="left" vertical="center"/>
    </xf>
    <xf numFmtId="0" fontId="12" fillId="6" borderId="2" xfId="0" applyNumberFormat="1" applyFont="1" applyFill="1" applyBorder="1" applyAlignment="1" applyProtection="1">
      <alignment horizontal="center" vertical="center"/>
    </xf>
    <xf numFmtId="3" fontId="13" fillId="6" borderId="2" xfId="0" applyNumberFormat="1" applyFont="1" applyFill="1" applyBorder="1" applyAlignment="1" applyProtection="1">
      <alignment horizontal="right" vertical="center"/>
    </xf>
    <xf numFmtId="3" fontId="13" fillId="6" borderId="2" xfId="0" applyNumberFormat="1" applyFont="1" applyFill="1" applyBorder="1" applyAlignment="1" applyProtection="1">
      <alignment horizontal="right" vertical="center" wrapText="1"/>
    </xf>
    <xf numFmtId="0" fontId="12" fillId="6" borderId="2" xfId="0" applyNumberFormat="1" applyFont="1" applyFill="1" applyBorder="1" applyAlignment="1" applyProtection="1">
      <alignment vertical="center"/>
    </xf>
    <xf numFmtId="0" fontId="13" fillId="6" borderId="2" xfId="0" applyNumberFormat="1" applyFont="1" applyFill="1" applyBorder="1" applyAlignment="1" applyProtection="1">
      <alignment vertical="center"/>
    </xf>
    <xf numFmtId="3" fontId="13" fillId="7" borderId="2" xfId="0" applyNumberFormat="1" applyFont="1" applyFill="1" applyBorder="1" applyAlignment="1" applyProtection="1">
      <alignment horizontal="right" vertical="center"/>
    </xf>
    <xf numFmtId="3" fontId="13" fillId="7" borderId="2" xfId="0" applyNumberFormat="1" applyFont="1" applyFill="1" applyBorder="1" applyAlignment="1" applyProtection="1">
      <alignment horizontal="right" vertical="center" wrapText="1"/>
    </xf>
    <xf numFmtId="3" fontId="13" fillId="7" borderId="10" xfId="0" applyNumberFormat="1" applyFont="1" applyFill="1" applyBorder="1" applyAlignment="1" applyProtection="1">
      <alignment horizontal="right" vertical="center" wrapText="1"/>
    </xf>
    <xf numFmtId="3" fontId="13" fillId="7" borderId="9" xfId="0" applyNumberFormat="1" applyFont="1" applyFill="1" applyBorder="1" applyAlignment="1" applyProtection="1">
      <alignment horizontal="right" vertical="center" wrapText="1"/>
    </xf>
    <xf numFmtId="3" fontId="13" fillId="6" borderId="7" xfId="0" applyNumberFormat="1" applyFont="1" applyFill="1" applyBorder="1" applyAlignment="1" applyProtection="1">
      <alignment horizontal="right" vertical="center"/>
    </xf>
    <xf numFmtId="3" fontId="13" fillId="3" borderId="2" xfId="0" applyNumberFormat="1" applyFont="1" applyFill="1" applyBorder="1" applyAlignment="1" applyProtection="1">
      <alignment horizontal="right" vertical="center" wrapText="1"/>
    </xf>
    <xf numFmtId="3" fontId="13" fillId="3" borderId="2" xfId="0" applyNumberFormat="1" applyFont="1" applyFill="1" applyBorder="1" applyAlignment="1" applyProtection="1">
      <alignment horizontal="right" vertical="center"/>
    </xf>
    <xf numFmtId="3" fontId="13" fillId="3" borderId="8" xfId="0" applyNumberFormat="1" applyFont="1" applyFill="1" applyBorder="1" applyAlignment="1" applyProtection="1">
      <alignment horizontal="right" vertical="center" wrapText="1"/>
    </xf>
    <xf numFmtId="0" fontId="0" fillId="3" borderId="0" xfId="0" applyFill="1"/>
    <xf numFmtId="0" fontId="0" fillId="7" borderId="0" xfId="0" applyFill="1"/>
    <xf numFmtId="180" fontId="13" fillId="0" borderId="2" xfId="0" applyNumberFormat="1" applyFont="1" applyFill="1" applyBorder="1" applyAlignment="1">
      <alignment horizontal="right" vertical="center"/>
    </xf>
    <xf numFmtId="0" fontId="23" fillId="0" borderId="0" xfId="4" applyFont="1"/>
    <xf numFmtId="0" fontId="25" fillId="0" borderId="11" xfId="4" applyNumberFormat="1" applyFont="1" applyFill="1" applyBorder="1" applyAlignment="1" applyProtection="1">
      <alignment vertical="center"/>
    </xf>
    <xf numFmtId="0" fontId="26" fillId="0" borderId="2" xfId="4" applyNumberFormat="1" applyFont="1" applyFill="1" applyBorder="1" applyAlignment="1" applyProtection="1">
      <alignment horizontal="left" vertical="center"/>
    </xf>
    <xf numFmtId="0" fontId="26" fillId="0" borderId="2" xfId="4" applyNumberFormat="1" applyFont="1" applyFill="1" applyBorder="1" applyAlignment="1" applyProtection="1">
      <alignment vertical="center"/>
    </xf>
    <xf numFmtId="3" fontId="27" fillId="0" borderId="15" xfId="0" applyNumberFormat="1" applyFont="1" applyFill="1" applyBorder="1" applyAlignment="1">
      <alignment horizontal="right" vertical="center" shrinkToFit="1"/>
    </xf>
    <xf numFmtId="0" fontId="28" fillId="0" borderId="0" xfId="4" applyFont="1"/>
    <xf numFmtId="0" fontId="25" fillId="0" borderId="16" xfId="4" applyNumberFormat="1" applyFont="1" applyFill="1" applyBorder="1" applyAlignment="1" applyProtection="1">
      <alignment horizontal="left" vertical="center"/>
    </xf>
    <xf numFmtId="0" fontId="25" fillId="0" borderId="16" xfId="4" applyNumberFormat="1" applyFont="1" applyFill="1" applyBorder="1" applyAlignment="1" applyProtection="1">
      <alignment vertical="center"/>
    </xf>
    <xf numFmtId="177" fontId="23" fillId="0" borderId="16" xfId="4" applyNumberFormat="1" applyFont="1" applyBorder="1"/>
    <xf numFmtId="3" fontId="29" fillId="0" borderId="15" xfId="0" applyNumberFormat="1" applyFont="1" applyFill="1" applyBorder="1" applyAlignment="1">
      <alignment horizontal="right" vertical="center" shrinkToFit="1"/>
    </xf>
    <xf numFmtId="0" fontId="30" fillId="0" borderId="16" xfId="4" applyFont="1" applyBorder="1" applyAlignment="1">
      <alignment horizontal="left"/>
    </xf>
    <xf numFmtId="0" fontId="30" fillId="0" borderId="16" xfId="4" applyFont="1" applyBorder="1"/>
    <xf numFmtId="0" fontId="31" fillId="0" borderId="16" xfId="4" applyFont="1" applyBorder="1" applyAlignment="1">
      <alignment horizontal="left"/>
    </xf>
    <xf numFmtId="0" fontId="31" fillId="0" borderId="16" xfId="4" applyFont="1" applyBorder="1"/>
    <xf numFmtId="177" fontId="28" fillId="0" borderId="16" xfId="4" applyNumberFormat="1" applyFont="1" applyBorder="1"/>
    <xf numFmtId="3" fontId="33" fillId="0" borderId="0" xfId="4" applyNumberFormat="1" applyFont="1" applyFill="1" applyBorder="1" applyAlignment="1" applyProtection="1">
      <alignment vertical="center" wrapText="1"/>
    </xf>
    <xf numFmtId="177" fontId="25" fillId="0" borderId="0" xfId="4" applyNumberFormat="1" applyFont="1" applyFill="1" applyBorder="1" applyAlignment="1" applyProtection="1">
      <alignment vertical="center"/>
    </xf>
    <xf numFmtId="3" fontId="34" fillId="0" borderId="0" xfId="4" applyNumberFormat="1" applyFont="1" applyFill="1" applyAlignment="1" applyProtection="1">
      <alignment horizontal="right" vertical="center"/>
    </xf>
    <xf numFmtId="181" fontId="37" fillId="2" borderId="16" xfId="4" applyNumberFormat="1" applyFont="1" applyFill="1" applyBorder="1" applyAlignment="1">
      <alignment horizontal="center" vertical="center" wrapText="1" shrinkToFit="1"/>
    </xf>
    <xf numFmtId="0" fontId="35" fillId="0" borderId="15" xfId="0" applyFont="1" applyFill="1" applyBorder="1" applyAlignment="1">
      <alignment horizontal="left" vertical="center" shrinkToFit="1"/>
    </xf>
    <xf numFmtId="181" fontId="35" fillId="0" borderId="17" xfId="0" applyNumberFormat="1" applyFont="1" applyFill="1" applyBorder="1" applyAlignment="1">
      <alignment horizontal="left" vertical="center" shrinkToFit="1"/>
    </xf>
    <xf numFmtId="181" fontId="35" fillId="0" borderId="15" xfId="0" applyNumberFormat="1" applyFont="1" applyFill="1" applyBorder="1" applyAlignment="1">
      <alignment horizontal="right" vertical="center" shrinkToFit="1"/>
    </xf>
    <xf numFmtId="181" fontId="35" fillId="0" borderId="17" xfId="0" applyNumberFormat="1" applyFont="1" applyFill="1" applyBorder="1" applyAlignment="1">
      <alignment horizontal="right" vertical="center" shrinkToFit="1"/>
    </xf>
    <xf numFmtId="0" fontId="12" fillId="0" borderId="2" xfId="0" applyFont="1" applyFill="1" applyBorder="1" applyAlignment="1">
      <alignment horizontal="center" vertical="center"/>
    </xf>
    <xf numFmtId="177" fontId="12" fillId="0" borderId="2" xfId="0" applyNumberFormat="1" applyFont="1" applyFill="1" applyBorder="1" applyAlignment="1">
      <alignment horizontal="center" vertical="center"/>
    </xf>
    <xf numFmtId="179" fontId="13" fillId="0" borderId="2" xfId="0" applyNumberFormat="1" applyFont="1" applyFill="1" applyBorder="1" applyAlignment="1" applyProtection="1">
      <alignment vertical="center" wrapText="1"/>
      <protection locked="0"/>
    </xf>
    <xf numFmtId="179" fontId="13" fillId="0" borderId="2" xfId="0" applyNumberFormat="1" applyFont="1" applyBorder="1" applyAlignment="1">
      <alignment horizontal="right" vertical="center"/>
    </xf>
    <xf numFmtId="182" fontId="12" fillId="0" borderId="2" xfId="0" applyNumberFormat="1" applyFont="1" applyFill="1" applyBorder="1" applyAlignment="1">
      <alignment horizontal="center" vertical="center"/>
    </xf>
    <xf numFmtId="177" fontId="4" fillId="0" borderId="0" xfId="0" applyNumberFormat="1" applyFont="1" applyFill="1" applyAlignment="1">
      <alignment horizontal="right" vertical="center"/>
    </xf>
    <xf numFmtId="0" fontId="12" fillId="0" borderId="2" xfId="0" applyNumberFormat="1" applyFont="1" applyFill="1" applyBorder="1" applyAlignment="1" applyProtection="1">
      <alignment vertical="center"/>
    </xf>
    <xf numFmtId="3" fontId="12" fillId="0" borderId="10" xfId="0" applyNumberFormat="1" applyFont="1" applyFill="1" applyBorder="1" applyAlignment="1" applyProtection="1">
      <alignment horizontal="left" vertical="center"/>
    </xf>
    <xf numFmtId="3" fontId="12" fillId="0" borderId="7" xfId="0" applyNumberFormat="1" applyFont="1" applyFill="1" applyBorder="1" applyAlignment="1" applyProtection="1">
      <alignment horizontal="left" vertical="center"/>
    </xf>
    <xf numFmtId="177" fontId="4" fillId="0" borderId="2" xfId="0" applyNumberFormat="1" applyFont="1" applyFill="1" applyBorder="1" applyAlignment="1">
      <alignment vertical="center"/>
    </xf>
    <xf numFmtId="3" fontId="13" fillId="0" borderId="10" xfId="0" applyNumberFormat="1" applyFont="1" applyFill="1" applyBorder="1" applyAlignment="1" applyProtection="1">
      <alignment horizontal="right" vertical="center"/>
    </xf>
    <xf numFmtId="3" fontId="13" fillId="0" borderId="7" xfId="0" applyNumberFormat="1" applyFont="1" applyFill="1" applyBorder="1" applyAlignment="1" applyProtection="1">
      <alignment horizontal="right" vertical="center"/>
    </xf>
    <xf numFmtId="177" fontId="12" fillId="0" borderId="2" xfId="0" applyNumberFormat="1" applyFont="1" applyFill="1" applyBorder="1" applyAlignment="1" applyProtection="1">
      <alignment vertical="center"/>
    </xf>
    <xf numFmtId="0" fontId="12" fillId="0" borderId="2" xfId="0" applyNumberFormat="1" applyFont="1" applyFill="1" applyBorder="1" applyAlignment="1" applyProtection="1">
      <alignment horizontal="left" vertical="center" wrapText="1"/>
    </xf>
    <xf numFmtId="3" fontId="13" fillId="0" borderId="2" xfId="0" applyNumberFormat="1" applyFont="1" applyFill="1" applyBorder="1" applyAlignment="1" applyProtection="1">
      <alignment horizontal="right" vertical="center" wrapText="1"/>
    </xf>
    <xf numFmtId="0" fontId="38" fillId="0" borderId="2" xfId="0" applyNumberFormat="1" applyFont="1" applyFill="1" applyBorder="1" applyAlignment="1" applyProtection="1">
      <alignment horizontal="right" vertical="center"/>
    </xf>
    <xf numFmtId="0" fontId="38" fillId="0" borderId="2" xfId="0" applyNumberFormat="1" applyFont="1" applyFill="1" applyBorder="1" applyAlignment="1" applyProtection="1">
      <alignment horizontal="left" vertical="center"/>
    </xf>
    <xf numFmtId="38" fontId="12" fillId="0" borderId="16" xfId="0" applyNumberFormat="1" applyFont="1" applyFill="1" applyBorder="1" applyAlignment="1">
      <alignment horizontal="center" vertical="center" wrapText="1"/>
    </xf>
    <xf numFmtId="38" fontId="13" fillId="0" borderId="16" xfId="0" applyNumberFormat="1" applyFont="1" applyFill="1" applyBorder="1" applyAlignment="1">
      <alignment horizontal="right" vertical="center"/>
    </xf>
    <xf numFmtId="38" fontId="13" fillId="0" borderId="16" xfId="1" applyNumberFormat="1" applyFont="1" applyFill="1" applyBorder="1" applyAlignment="1" applyProtection="1">
      <alignment horizontal="right" vertical="center"/>
    </xf>
    <xf numFmtId="38" fontId="13" fillId="0" borderId="16" xfId="0" applyNumberFormat="1" applyFont="1" applyFill="1" applyBorder="1" applyAlignment="1" applyProtection="1">
      <alignment vertical="center"/>
    </xf>
    <xf numFmtId="38" fontId="13" fillId="0" borderId="16" xfId="0" applyNumberFormat="1" applyFont="1" applyFill="1" applyBorder="1" applyAlignment="1">
      <alignment vertical="center"/>
    </xf>
    <xf numFmtId="3" fontId="13" fillId="0" borderId="16" xfId="0" applyNumberFormat="1" applyFont="1" applyFill="1" applyBorder="1" applyAlignment="1">
      <alignment vertical="center" wrapText="1"/>
    </xf>
    <xf numFmtId="38" fontId="13" fillId="0" borderId="16" xfId="0" applyNumberFormat="1" applyFont="1" applyFill="1" applyBorder="1" applyAlignment="1" applyProtection="1">
      <alignment horizontal="right" vertical="center"/>
    </xf>
    <xf numFmtId="0" fontId="1" fillId="0" borderId="0" xfId="0" applyFont="1" applyAlignment="1">
      <alignment horizontal="left"/>
    </xf>
    <xf numFmtId="0" fontId="6" fillId="0" borderId="0" xfId="0" applyFont="1" applyAlignment="1">
      <alignment horizontal="center" vertical="center"/>
    </xf>
    <xf numFmtId="0" fontId="6" fillId="0" borderId="0" xfId="0" applyFont="1" applyAlignment="1">
      <alignment horizontal="center"/>
    </xf>
    <xf numFmtId="0" fontId="8" fillId="0" borderId="0" xfId="0" applyFont="1" applyAlignment="1">
      <alignment horizontal="center"/>
    </xf>
    <xf numFmtId="57" fontId="8" fillId="0" borderId="0" xfId="0" applyNumberFormat="1" applyFont="1" applyAlignment="1">
      <alignment horizontal="center"/>
    </xf>
    <xf numFmtId="3" fontId="10" fillId="0" borderId="0" xfId="0" applyNumberFormat="1" applyFont="1" applyFill="1" applyAlignment="1">
      <alignment horizontal="center" vertical="center"/>
    </xf>
    <xf numFmtId="3" fontId="4" fillId="0" borderId="1" xfId="0" applyNumberFormat="1" applyFont="1" applyFill="1" applyBorder="1" applyAlignment="1">
      <alignment horizontal="right" vertical="center"/>
    </xf>
    <xf numFmtId="0" fontId="12" fillId="6" borderId="7" xfId="0" applyNumberFormat="1" applyFont="1" applyFill="1" applyBorder="1" applyAlignment="1" applyProtection="1">
      <alignment horizontal="center" vertical="center" wrapText="1"/>
    </xf>
    <xf numFmtId="0" fontId="12" fillId="6" borderId="2" xfId="0" applyNumberFormat="1" applyFont="1" applyFill="1" applyBorder="1" applyAlignment="1" applyProtection="1">
      <alignment horizontal="center" vertical="center" wrapText="1"/>
    </xf>
    <xf numFmtId="0" fontId="12" fillId="6" borderId="10" xfId="0" applyNumberFormat="1" applyFont="1" applyFill="1" applyBorder="1" applyAlignment="1" applyProtection="1">
      <alignment horizontal="center" vertical="center" wrapText="1"/>
    </xf>
    <xf numFmtId="0" fontId="12" fillId="6" borderId="4" xfId="0" applyNumberFormat="1" applyFont="1" applyFill="1" applyBorder="1" applyAlignment="1" applyProtection="1">
      <alignment horizontal="center" vertical="center" wrapText="1"/>
    </xf>
    <xf numFmtId="0" fontId="12" fillId="6" borderId="14" xfId="0" applyNumberFormat="1" applyFont="1" applyFill="1" applyBorder="1" applyAlignment="1" applyProtection="1">
      <alignment horizontal="center" vertical="center" wrapText="1"/>
    </xf>
    <xf numFmtId="0" fontId="12" fillId="6" borderId="11" xfId="0" applyNumberFormat="1" applyFont="1" applyFill="1" applyBorder="1" applyAlignment="1" applyProtection="1">
      <alignment horizontal="center" vertical="center" wrapText="1"/>
    </xf>
    <xf numFmtId="0" fontId="12" fillId="6" borderId="12" xfId="0" applyNumberFormat="1" applyFont="1" applyFill="1" applyBorder="1" applyAlignment="1" applyProtection="1">
      <alignment horizontal="center" vertical="center" wrapText="1"/>
    </xf>
    <xf numFmtId="0" fontId="12" fillId="3" borderId="2" xfId="0" applyNumberFormat="1" applyFont="1" applyFill="1" applyBorder="1" applyAlignment="1" applyProtection="1">
      <alignment horizontal="center" vertical="center" wrapText="1"/>
    </xf>
    <xf numFmtId="0" fontId="12" fillId="3" borderId="10" xfId="0" applyNumberFormat="1" applyFont="1" applyFill="1" applyBorder="1" applyAlignment="1" applyProtection="1">
      <alignment horizontal="center" vertical="center" wrapText="1"/>
    </xf>
    <xf numFmtId="0" fontId="12" fillId="6" borderId="7" xfId="0" applyNumberFormat="1" applyFont="1" applyFill="1" applyBorder="1" applyAlignment="1" applyProtection="1">
      <alignment horizontal="center" vertical="center"/>
    </xf>
    <xf numFmtId="0" fontId="12" fillId="6" borderId="2" xfId="0" applyNumberFormat="1" applyFont="1" applyFill="1" applyBorder="1" applyAlignment="1" applyProtection="1">
      <alignment horizontal="center" vertical="center"/>
    </xf>
    <xf numFmtId="0" fontId="12" fillId="6" borderId="10" xfId="0" applyNumberFormat="1" applyFont="1" applyFill="1" applyBorder="1" applyAlignment="1" applyProtection="1">
      <alignment horizontal="center" vertical="center"/>
    </xf>
    <xf numFmtId="0" fontId="12" fillId="6" borderId="3" xfId="0" applyNumberFormat="1" applyFont="1" applyFill="1" applyBorder="1" applyAlignment="1" applyProtection="1">
      <alignment horizontal="center" vertical="center"/>
    </xf>
    <xf numFmtId="0" fontId="12" fillId="6" borderId="9" xfId="0" applyNumberFormat="1" applyFont="1" applyFill="1" applyBorder="1" applyAlignment="1" applyProtection="1">
      <alignment horizontal="center" vertical="center"/>
    </xf>
    <xf numFmtId="0" fontId="12" fillId="6" borderId="13" xfId="0" applyNumberFormat="1" applyFont="1" applyFill="1" applyBorder="1" applyAlignment="1" applyProtection="1">
      <alignment horizontal="center" vertical="center"/>
    </xf>
    <xf numFmtId="0" fontId="12" fillId="6" borderId="3" xfId="0" applyNumberFormat="1" applyFont="1" applyFill="1" applyBorder="1" applyAlignment="1" applyProtection="1">
      <alignment horizontal="center" vertical="center" wrapText="1"/>
    </xf>
    <xf numFmtId="0" fontId="19" fillId="4" borderId="0" xfId="0" applyNumberFormat="1" applyFont="1" applyFill="1" applyAlignment="1" applyProtection="1">
      <alignment horizontal="center" vertical="center"/>
    </xf>
    <xf numFmtId="0" fontId="13" fillId="4" borderId="0" xfId="0" applyNumberFormat="1" applyFont="1" applyFill="1" applyAlignment="1" applyProtection="1">
      <alignment horizontal="right" vertical="center"/>
    </xf>
    <xf numFmtId="0" fontId="13" fillId="4" borderId="11" xfId="0" applyNumberFormat="1" applyFont="1" applyFill="1" applyBorder="1" applyAlignment="1" applyProtection="1">
      <alignment horizontal="right" vertical="center"/>
    </xf>
    <xf numFmtId="0" fontId="12" fillId="6" borderId="6" xfId="0" applyNumberFormat="1" applyFont="1" applyFill="1" applyBorder="1" applyAlignment="1" applyProtection="1">
      <alignment horizontal="center" vertical="center"/>
    </xf>
    <xf numFmtId="0" fontId="12" fillId="6" borderId="8" xfId="0" applyNumberFormat="1" applyFont="1" applyFill="1" applyBorder="1" applyAlignment="1" applyProtection="1">
      <alignment horizontal="center" vertical="center" wrapText="1"/>
    </xf>
    <xf numFmtId="0" fontId="10" fillId="0" borderId="0" xfId="0" applyFont="1" applyFill="1" applyAlignment="1">
      <alignment horizontal="center" vertical="center"/>
    </xf>
    <xf numFmtId="0" fontId="12" fillId="0" borderId="2" xfId="0" applyFont="1" applyFill="1" applyBorder="1" applyAlignment="1">
      <alignment horizontal="center" vertical="center"/>
    </xf>
    <xf numFmtId="177" fontId="12" fillId="0" borderId="2" xfId="0" applyNumberFormat="1" applyFont="1" applyFill="1" applyBorder="1" applyAlignment="1">
      <alignment horizontal="center" vertical="center"/>
    </xf>
    <xf numFmtId="178" fontId="4" fillId="0" borderId="1" xfId="0" applyNumberFormat="1" applyFont="1" applyFill="1" applyBorder="1" applyAlignment="1">
      <alignment horizontal="right" vertical="center"/>
    </xf>
    <xf numFmtId="3" fontId="10" fillId="0" borderId="0" xfId="5" applyNumberFormat="1" applyFont="1" applyFill="1" applyBorder="1" applyAlignment="1">
      <alignment horizontal="center" vertical="center"/>
    </xf>
    <xf numFmtId="0" fontId="32" fillId="0" borderId="0" xfId="2" applyFont="1" applyAlignment="1">
      <alignment horizontal="center" vertical="center" wrapText="1"/>
    </xf>
    <xf numFmtId="177" fontId="34" fillId="0" borderId="0" xfId="4" applyNumberFormat="1" applyFont="1" applyFill="1" applyBorder="1" applyAlignment="1">
      <alignment horizontal="right" vertical="center"/>
    </xf>
    <xf numFmtId="0" fontId="35" fillId="0" borderId="16" xfId="0" applyFont="1" applyFill="1" applyBorder="1" applyAlignment="1">
      <alignment horizontal="center" vertical="center" wrapText="1" shrinkToFit="1"/>
    </xf>
    <xf numFmtId="181" fontId="36" fillId="0" borderId="16" xfId="0" applyNumberFormat="1" applyFont="1" applyFill="1" applyBorder="1" applyAlignment="1">
      <alignment horizontal="center"/>
    </xf>
    <xf numFmtId="0" fontId="24" fillId="0" borderId="0" xfId="4" applyFont="1" applyAlignment="1">
      <alignment horizontal="center"/>
    </xf>
    <xf numFmtId="0" fontId="25" fillId="0" borderId="2" xfId="4" applyNumberFormat="1" applyFont="1" applyFill="1" applyBorder="1" applyAlignment="1" applyProtection="1">
      <alignment horizontal="center" vertical="center"/>
    </xf>
    <xf numFmtId="3" fontId="39" fillId="0" borderId="0" xfId="5" applyNumberFormat="1" applyFont="1" applyFill="1" applyBorder="1" applyAlignment="1">
      <alignment horizontal="center" vertical="center" wrapText="1"/>
    </xf>
    <xf numFmtId="0" fontId="34" fillId="0" borderId="0" xfId="5" applyFont="1" applyFill="1" applyAlignment="1"/>
    <xf numFmtId="3" fontId="34" fillId="0" borderId="0" xfId="5" applyNumberFormat="1" applyFont="1" applyFill="1" applyAlignment="1">
      <alignment vertical="center" wrapText="1"/>
    </xf>
    <xf numFmtId="0" fontId="25" fillId="0" borderId="11" xfId="5" applyNumberFormat="1" applyFont="1" applyFill="1" applyBorder="1" applyAlignment="1" applyProtection="1">
      <alignment vertical="center" wrapText="1"/>
    </xf>
    <xf numFmtId="0" fontId="34" fillId="0" borderId="0" xfId="5" applyFont="1" applyFill="1" applyAlignment="1">
      <alignment vertical="center" wrapText="1"/>
    </xf>
    <xf numFmtId="0" fontId="34" fillId="0" borderId="11" xfId="5" applyNumberFormat="1" applyFont="1" applyFill="1" applyBorder="1" applyAlignment="1" applyProtection="1">
      <alignment horizontal="center" vertical="center" wrapText="1"/>
    </xf>
    <xf numFmtId="0" fontId="40" fillId="0" borderId="16" xfId="5" applyFont="1" applyFill="1" applyBorder="1" applyAlignment="1">
      <alignment horizontal="center" vertical="center" wrapText="1"/>
    </xf>
    <xf numFmtId="3" fontId="26" fillId="0" borderId="16" xfId="5" applyNumberFormat="1" applyFont="1" applyFill="1" applyBorder="1" applyAlignment="1">
      <alignment horizontal="center" vertical="center" wrapText="1"/>
    </xf>
    <xf numFmtId="0" fontId="41" fillId="0" borderId="0" xfId="5" applyFont="1" applyFill="1" applyAlignment="1">
      <alignment horizontal="center" vertical="center"/>
    </xf>
    <xf numFmtId="41" fontId="33" fillId="0" borderId="16" xfId="6" applyFont="1" applyFill="1" applyBorder="1" applyAlignment="1">
      <alignment horizontal="right" vertical="center" wrapText="1"/>
    </xf>
    <xf numFmtId="10" fontId="33" fillId="0" borderId="16" xfId="6" applyNumberFormat="1" applyFont="1" applyFill="1" applyBorder="1" applyAlignment="1">
      <alignment horizontal="right" vertical="center" wrapText="1"/>
    </xf>
    <xf numFmtId="0" fontId="34" fillId="0" borderId="0" xfId="5" applyFont="1" applyFill="1" applyAlignment="1">
      <alignment vertical="center"/>
    </xf>
    <xf numFmtId="0" fontId="33" fillId="0" borderId="16" xfId="5" applyFont="1" applyFill="1" applyBorder="1" applyAlignment="1">
      <alignment horizontal="justify" vertical="center" wrapText="1"/>
    </xf>
    <xf numFmtId="182" fontId="26" fillId="0" borderId="16" xfId="0" applyNumberFormat="1" applyFont="1" applyFill="1" applyBorder="1" applyAlignment="1">
      <alignment horizontal="center" vertical="center"/>
    </xf>
    <xf numFmtId="41" fontId="40" fillId="0" borderId="16" xfId="6" applyFont="1" applyFill="1" applyBorder="1" applyAlignment="1">
      <alignment horizontal="right" vertical="center" wrapText="1"/>
    </xf>
    <xf numFmtId="0" fontId="25" fillId="0" borderId="18" xfId="5" applyFont="1" applyFill="1" applyBorder="1" applyAlignment="1">
      <alignment horizontal="left" vertical="center" wrapText="1"/>
    </xf>
    <xf numFmtId="41" fontId="34" fillId="0" borderId="0" xfId="5" applyNumberFormat="1" applyFont="1" applyFill="1" applyAlignment="1">
      <alignment vertical="center" wrapText="1"/>
    </xf>
    <xf numFmtId="4" fontId="34" fillId="0" borderId="0" xfId="5" applyNumberFormat="1" applyFont="1" applyFill="1" applyAlignment="1">
      <alignment vertical="center" wrapText="1"/>
    </xf>
    <xf numFmtId="0" fontId="40" fillId="0" borderId="16" xfId="5" applyNumberFormat="1" applyFont="1" applyFill="1" applyBorder="1" applyAlignment="1">
      <alignment horizontal="center" vertical="center" wrapText="1"/>
    </xf>
    <xf numFmtId="3" fontId="25" fillId="0" borderId="0" xfId="0" applyNumberFormat="1" applyFont="1" applyFill="1" applyBorder="1" applyAlignment="1" applyProtection="1">
      <alignment horizontal="right" vertical="center"/>
    </xf>
    <xf numFmtId="4" fontId="42" fillId="0" borderId="0" xfId="5" applyNumberFormat="1" applyFont="1" applyFill="1"/>
  </cellXfs>
  <cellStyles count="7">
    <cellStyle name="常规" xfId="0" builtinId="0"/>
    <cellStyle name="常规 2" xfId="4"/>
    <cellStyle name="常规 3" xfId="5"/>
    <cellStyle name="常规_2014年度广西壮族自治区本级部门决算收支汇总表" xfId="3"/>
    <cellStyle name="常规_Sheet1" xfId="1"/>
    <cellStyle name="常规_区直一级预算单位2013年部门决算收支数" xfId="2"/>
    <cellStyle name="千位分隔[0] 2" xfId="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zh-CN"/>
  <c:chart>
    <c:plotArea>
      <c:layout/>
      <c:pieChart>
        <c:varyColors val="1"/>
        <c:ser>
          <c:idx val="0"/>
          <c:order val="0"/>
          <c:spPr>
            <a:solidFill>
              <a:srgbClr val="9999FF"/>
            </a:solidFill>
            <a:ln w="12700">
              <a:solidFill>
                <a:srgbClr val="000000"/>
              </a:solidFill>
              <a:prstDash val="solid"/>
            </a:ln>
          </c:spPr>
          <c:dPt>
            <c:idx val="0"/>
            <c:spPr>
              <a:pattFill prst="pct90">
                <a:fgClr>
                  <a:srgbClr val="000000"/>
                </a:fgClr>
                <a:bgClr>
                  <a:srgbClr val="FFFFFF"/>
                </a:bgClr>
              </a:pattFill>
              <a:ln w="12700">
                <a:solidFill>
                  <a:srgbClr val="000000"/>
                </a:solidFill>
                <a:prstDash val="solid"/>
              </a:ln>
            </c:spPr>
          </c:dPt>
          <c:dPt>
            <c:idx val="1"/>
            <c:spPr>
              <a:pattFill prst="pct5">
                <a:fgClr>
                  <a:srgbClr val="000000"/>
                </a:fgClr>
                <a:bgClr>
                  <a:srgbClr val="FFFFFF"/>
                </a:bgClr>
              </a:pattFill>
              <a:ln w="12700">
                <a:solidFill>
                  <a:srgbClr val="000000"/>
                </a:solidFill>
                <a:prstDash val="solid"/>
              </a:ln>
            </c:spPr>
          </c:dPt>
          <c:dPt>
            <c:idx val="2"/>
            <c:spPr>
              <a:pattFill prst="pct75">
                <a:fgClr>
                  <a:srgbClr val="000000"/>
                </a:fgClr>
                <a:bgClr>
                  <a:srgbClr val="FFFFFF"/>
                </a:bgClr>
              </a:pattFill>
              <a:ln w="12700">
                <a:solidFill>
                  <a:srgbClr val="000000"/>
                </a:solidFill>
                <a:prstDash val="solid"/>
              </a:ln>
            </c:spPr>
          </c:dPt>
          <c:dPt>
            <c:idx val="3"/>
            <c:spPr>
              <a:pattFill prst="pct20">
                <a:fgClr>
                  <a:srgbClr val="000000"/>
                </a:fgClr>
                <a:bgClr>
                  <a:srgbClr val="FFFFFF"/>
                </a:bgClr>
              </a:pattFill>
              <a:ln w="12700">
                <a:solidFill>
                  <a:srgbClr val="000000"/>
                </a:solidFill>
                <a:prstDash val="solid"/>
              </a:ln>
            </c:spPr>
          </c:dPt>
          <c:dPt>
            <c:idx val="4"/>
            <c:spPr>
              <a:pattFill prst="pct60">
                <a:fgClr>
                  <a:srgbClr val="000000"/>
                </a:fgClr>
                <a:bgClr>
                  <a:srgbClr val="FFFFFF"/>
                </a:bgClr>
              </a:pattFill>
              <a:ln w="12700">
                <a:solidFill>
                  <a:srgbClr val="000000"/>
                </a:solidFill>
                <a:prstDash val="solid"/>
              </a:ln>
            </c:spPr>
          </c:dPt>
          <c:dPt>
            <c:idx val="5"/>
            <c:spPr>
              <a:pattFill prst="pct30">
                <a:fgClr>
                  <a:srgbClr val="000000"/>
                </a:fgClr>
                <a:bgClr>
                  <a:srgbClr val="FFFFFF"/>
                </a:bgClr>
              </a:pattFill>
              <a:ln w="12700">
                <a:solidFill>
                  <a:srgbClr val="000000"/>
                </a:solidFill>
                <a:prstDash val="solid"/>
              </a:ln>
            </c:spPr>
          </c:dPt>
          <c:dPt>
            <c:idx val="6"/>
            <c:spPr>
              <a:pattFill prst="ltDnDiag">
                <a:fgClr>
                  <a:srgbClr val="000000"/>
                </a:fgClr>
                <a:bgClr>
                  <a:srgbClr val="FFFFFF"/>
                </a:bgClr>
              </a:pattFill>
              <a:ln w="12700">
                <a:solidFill>
                  <a:srgbClr val="000000"/>
                </a:solidFill>
                <a:prstDash val="solid"/>
              </a:ln>
            </c:spPr>
          </c:dPt>
          <c:dPt>
            <c:idx val="7"/>
            <c:spPr>
              <a:pattFill prst="ltUpDiag">
                <a:fgClr>
                  <a:srgbClr val="000000"/>
                </a:fgClr>
                <a:bgClr>
                  <a:srgbClr val="FFFFFF"/>
                </a:bgClr>
              </a:pattFill>
              <a:ln w="12700">
                <a:solidFill>
                  <a:srgbClr val="000000"/>
                </a:solidFill>
                <a:prstDash val="solid"/>
              </a:ln>
            </c:spPr>
          </c:dPt>
          <c:dPt>
            <c:idx val="8"/>
            <c:spPr>
              <a:pattFill prst="dkDnDiag">
                <a:fgClr>
                  <a:srgbClr val="000000"/>
                </a:fgClr>
                <a:bgClr>
                  <a:srgbClr val="FFFFFF"/>
                </a:bgClr>
              </a:pattFill>
              <a:ln w="12700">
                <a:solidFill>
                  <a:srgbClr val="000000"/>
                </a:solidFill>
                <a:prstDash val="solid"/>
              </a:ln>
            </c:spPr>
          </c:dPt>
          <c:dPt>
            <c:idx val="9"/>
            <c:spPr>
              <a:pattFill prst="dkUpDiag">
                <a:fgClr>
                  <a:srgbClr val="000000"/>
                </a:fgClr>
                <a:bgClr>
                  <a:srgbClr val="FFFFFF"/>
                </a:bgClr>
              </a:pattFill>
              <a:ln w="12700">
                <a:solidFill>
                  <a:srgbClr val="000000"/>
                </a:solidFill>
                <a:prstDash val="solid"/>
              </a:ln>
            </c:spPr>
          </c:dPt>
          <c:dLbls>
            <c:dLbl>
              <c:idx val="5"/>
              <c:layout/>
              <c:tx>
                <c:rich>
                  <a:bodyPr/>
                  <a:lstStyle/>
                  <a:p>
                    <a:pPr>
                      <a:defRPr sz="125" b="0" i="0" u="none" strike="noStrike" baseline="0">
                        <a:solidFill>
                          <a:srgbClr val="000000"/>
                        </a:solidFill>
                        <a:latin typeface="Arial"/>
                        <a:ea typeface="Arial"/>
                        <a:cs typeface="Arial"/>
                      </a:defRPr>
                    </a:pPr>
                    <a:r>
                      <a:rPr lang="zh-CN" altLang="en-US" sz="100" b="0" i="0" u="none" strike="noStrike" baseline="0">
                        <a:solidFill>
                          <a:srgbClr val="000000"/>
                        </a:solidFill>
                        <a:latin typeface="宋体"/>
                        <a:ea typeface="宋体"/>
                      </a:rPr>
                      <a:t>行政事业性收费收入</a:t>
                    </a:r>
                  </a:p>
                  <a:p>
                    <a:pPr>
                      <a:defRPr sz="125" b="0" i="0" u="none" strike="noStrike" baseline="0">
                        <a:solidFill>
                          <a:srgbClr val="000000"/>
                        </a:solidFill>
                        <a:latin typeface="Arial"/>
                        <a:ea typeface="Arial"/>
                        <a:cs typeface="Arial"/>
                      </a:defRPr>
                    </a:pPr>
                    <a:r>
                      <a:rPr lang="en-US" altLang="zh-CN" sz="100" b="0" i="0" u="none" strike="noStrike" baseline="0">
                        <a:solidFill>
                          <a:srgbClr val="000000"/>
                        </a:solidFill>
                        <a:latin typeface="宋体"/>
                        <a:ea typeface="宋体"/>
                      </a:rPr>
                      <a:t>14.8%</a:t>
                    </a:r>
                  </a:p>
                </c:rich>
              </c:tx>
              <c:spPr>
                <a:noFill/>
                <a:ln w="25400">
                  <a:noFill/>
                </a:ln>
              </c:spPr>
              <c:dLblPos val="bestFit"/>
            </c:dLbl>
            <c:dLbl>
              <c:idx val="7"/>
              <c:layout/>
              <c:tx>
                <c:rich>
                  <a:bodyPr/>
                  <a:lstStyle/>
                  <a:p>
                    <a:pPr>
                      <a:defRPr sz="125" b="0" i="0" u="none" strike="noStrike" baseline="0">
                        <a:solidFill>
                          <a:srgbClr val="000000"/>
                        </a:solidFill>
                        <a:latin typeface="Arial"/>
                        <a:ea typeface="Arial"/>
                        <a:cs typeface="Arial"/>
                      </a:defRPr>
                    </a:pPr>
                    <a:r>
                      <a:rPr lang="zh-CN" altLang="en-US" sz="100" b="0" i="0" u="none" strike="noStrike" baseline="0">
                        <a:solidFill>
                          <a:srgbClr val="000000"/>
                        </a:solidFill>
                        <a:latin typeface="宋体"/>
                        <a:ea typeface="宋体"/>
                      </a:rPr>
                      <a:t>　国有资本经营收入</a:t>
                    </a:r>
                  </a:p>
                  <a:p>
                    <a:pPr>
                      <a:defRPr sz="125" b="0" i="0" u="none" strike="noStrike" baseline="0">
                        <a:solidFill>
                          <a:srgbClr val="000000"/>
                        </a:solidFill>
                        <a:latin typeface="Arial"/>
                        <a:ea typeface="Arial"/>
                        <a:cs typeface="Arial"/>
                      </a:defRPr>
                    </a:pPr>
                    <a:r>
                      <a:rPr lang="en-US" altLang="zh-CN" sz="100" b="0" i="0" u="none" strike="noStrike" baseline="0">
                        <a:solidFill>
                          <a:srgbClr val="000000"/>
                        </a:solidFill>
                        <a:latin typeface="宋体"/>
                        <a:ea typeface="宋体"/>
                      </a:rPr>
                      <a:t>1.5%</a:t>
                    </a:r>
                  </a:p>
                </c:rich>
              </c:tx>
              <c:spPr>
                <a:noFill/>
                <a:ln w="25400">
                  <a:noFill/>
                </a:ln>
              </c:spPr>
              <c:dLblPos val="bestFit"/>
            </c:dLbl>
            <c:dLbl>
              <c:idx val="8"/>
              <c:layout/>
              <c:tx>
                <c:rich>
                  <a:bodyPr/>
                  <a:lstStyle/>
                  <a:p>
                    <a:pPr>
                      <a:defRPr sz="125" b="0" i="0" u="none" strike="noStrike" baseline="0">
                        <a:solidFill>
                          <a:srgbClr val="000000"/>
                        </a:solidFill>
                        <a:latin typeface="Arial"/>
                        <a:ea typeface="Arial"/>
                        <a:cs typeface="Arial"/>
                      </a:defRPr>
                    </a:pPr>
                    <a:r>
                      <a:rPr lang="zh-CN" altLang="en-US" sz="100" b="0" i="0" u="none" strike="noStrike" baseline="0">
                        <a:solidFill>
                          <a:srgbClr val="000000"/>
                        </a:solidFill>
                        <a:latin typeface="宋体"/>
                        <a:ea typeface="宋体"/>
                      </a:rPr>
                      <a:t>　国有资源（资产）有偿使用收入</a:t>
                    </a:r>
                  </a:p>
                  <a:p>
                    <a:pPr>
                      <a:defRPr sz="125" b="0" i="0" u="none" strike="noStrike" baseline="0">
                        <a:solidFill>
                          <a:srgbClr val="000000"/>
                        </a:solidFill>
                        <a:latin typeface="Arial"/>
                        <a:ea typeface="Arial"/>
                        <a:cs typeface="Arial"/>
                      </a:defRPr>
                    </a:pPr>
                    <a:r>
                      <a:rPr lang="en-US" altLang="zh-CN" sz="100" b="0" i="0" u="none" strike="noStrike" baseline="0">
                        <a:solidFill>
                          <a:srgbClr val="000000"/>
                        </a:solidFill>
                        <a:latin typeface="宋体"/>
                        <a:ea typeface="宋体"/>
                      </a:rPr>
                      <a:t>1.5%</a:t>
                    </a:r>
                  </a:p>
                </c:rich>
              </c:tx>
              <c:spPr>
                <a:noFill/>
                <a:ln w="25400">
                  <a:noFill/>
                </a:ln>
              </c:spPr>
              <c:dLblPos val="bestFit"/>
            </c:dLbl>
            <c:numFmt formatCode="0.0%" sourceLinked="0"/>
            <c:spPr>
              <a:noFill/>
              <a:ln w="25400">
                <a:noFill/>
              </a:ln>
            </c:spPr>
            <c:txPr>
              <a:bodyPr/>
              <a:lstStyle/>
              <a:p>
                <a:pPr>
                  <a:defRPr sz="100" b="0" i="0" u="none" strike="noStrike" baseline="0">
                    <a:solidFill>
                      <a:srgbClr val="000000"/>
                    </a:solidFill>
                    <a:latin typeface="宋体"/>
                    <a:ea typeface="宋体"/>
                    <a:cs typeface="宋体"/>
                  </a:defRPr>
                </a:pPr>
                <a:endParaRPr lang="zh-CN"/>
              </a:p>
            </c:txPr>
            <c:dLblPos val="bestFit"/>
            <c:showCatName val="1"/>
            <c:showPercent val="1"/>
            <c:showLeaderLines val="1"/>
          </c:dLbls>
          <c:cat>
            <c:strLit>
              <c:ptCount val="10"/>
              <c:pt idx="0">
                <c:v>　　增值税</c:v>
              </c:pt>
              <c:pt idx="1">
                <c:v>　　营业税</c:v>
              </c:pt>
              <c:pt idx="2">
                <c:v>　　企业所得税</c:v>
              </c:pt>
              <c:pt idx="3">
                <c:v>　　个人所得税</c:v>
              </c:pt>
              <c:pt idx="4">
                <c:v>　　专项收入</c:v>
              </c:pt>
              <c:pt idx="5">
                <c:v>　　行政事业性收费收入</c:v>
              </c:pt>
              <c:pt idx="6">
                <c:v>　　罚没收入</c:v>
              </c:pt>
              <c:pt idx="7">
                <c:v>　　国有资本经营收入</c:v>
              </c:pt>
              <c:pt idx="8">
                <c:v>　　国有资源（资产）有偿使用收入</c:v>
              </c:pt>
              <c:pt idx="9">
                <c:v>　　其他收入</c:v>
              </c:pt>
            </c:strLit>
          </c:cat>
          <c:val>
            <c:numLit>
              <c:formatCode>#,##0;[Red]\-#,##0</c:formatCode>
              <c:ptCount val="10"/>
              <c:pt idx="0">
                <c:v>78639</c:v>
              </c:pt>
              <c:pt idx="1">
                <c:v>65976</c:v>
              </c:pt>
              <c:pt idx="2">
                <c:v>51800</c:v>
              </c:pt>
              <c:pt idx="3">
                <c:v>17364</c:v>
              </c:pt>
              <c:pt idx="4">
                <c:v>135192</c:v>
              </c:pt>
              <c:pt idx="5">
                <c:v>34850</c:v>
              </c:pt>
              <c:pt idx="6">
                <c:v>17181</c:v>
              </c:pt>
              <c:pt idx="7">
                <c:v>0</c:v>
              </c:pt>
              <c:pt idx="8">
                <c:v>106878</c:v>
              </c:pt>
              <c:pt idx="9">
                <c:v>3159</c:v>
              </c:pt>
            </c:numLit>
          </c:val>
        </c:ser>
        <c:firstSliceAng val="0"/>
      </c:pieChart>
      <c:spPr>
        <a:noFill/>
        <a:ln w="25400">
          <a:noFill/>
        </a:ln>
      </c:spPr>
    </c:plotArea>
    <c:plotVisOnly val="1"/>
    <c:dispBlanksAs val="zero"/>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zh-CN"/>
    </a:p>
  </c:txPr>
  <c:printSettings>
    <c:headerFooter alignWithMargins="0"/>
    <c:pageMargins b="1" l="0.750000000000002" r="0.75000000000000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zh-CN"/>
  <c:chart>
    <c:plotArea>
      <c:layout/>
      <c:pieChart>
        <c:varyColors val="1"/>
        <c:ser>
          <c:idx val="0"/>
          <c:order val="0"/>
          <c:spPr>
            <a:solidFill>
              <a:srgbClr val="9999FF"/>
            </a:solidFill>
            <a:ln w="25400">
              <a:noFill/>
            </a:ln>
          </c:spPr>
          <c:dPt>
            <c:idx val="1"/>
            <c:spPr>
              <a:solidFill>
                <a:srgbClr val="993366"/>
              </a:solidFill>
              <a:ln w="25400">
                <a:noFill/>
              </a:ln>
            </c:spPr>
          </c:dPt>
          <c:dPt>
            <c:idx val="2"/>
            <c:spPr>
              <a:solidFill>
                <a:srgbClr val="FFFFCC"/>
              </a:solidFill>
              <a:ln w="25400">
                <a:noFill/>
              </a:ln>
            </c:spPr>
          </c:dPt>
          <c:dPt>
            <c:idx val="3"/>
            <c:spPr>
              <a:solidFill>
                <a:srgbClr val="CCFFFF"/>
              </a:solidFill>
              <a:ln w="25400">
                <a:noFill/>
              </a:ln>
            </c:spPr>
          </c:dPt>
          <c:dPt>
            <c:idx val="4"/>
            <c:spPr>
              <a:solidFill>
                <a:srgbClr val="660066"/>
              </a:solidFill>
              <a:ln w="25400">
                <a:noFill/>
              </a:ln>
            </c:spPr>
          </c:dPt>
          <c:dPt>
            <c:idx val="5"/>
            <c:spPr>
              <a:solidFill>
                <a:srgbClr val="FF8080"/>
              </a:solidFill>
              <a:ln w="25400">
                <a:noFill/>
              </a:ln>
            </c:spPr>
          </c:dPt>
          <c:dPt>
            <c:idx val="6"/>
            <c:spPr>
              <a:solidFill>
                <a:srgbClr val="0066CC"/>
              </a:solidFill>
              <a:ln w="25400">
                <a:noFill/>
              </a:ln>
            </c:spPr>
          </c:dPt>
          <c:dPt>
            <c:idx val="7"/>
            <c:spPr>
              <a:solidFill>
                <a:srgbClr val="CCCCFF"/>
              </a:solidFill>
              <a:ln w="25400">
                <a:noFill/>
              </a:ln>
            </c:spPr>
          </c:dPt>
          <c:dPt>
            <c:idx val="8"/>
            <c:spPr>
              <a:solidFill>
                <a:srgbClr val="000080"/>
              </a:solidFill>
              <a:ln w="25400">
                <a:noFill/>
              </a:ln>
            </c:spPr>
          </c:dPt>
          <c:dPt>
            <c:idx val="9"/>
            <c:spPr>
              <a:solidFill>
                <a:srgbClr val="FF00FF"/>
              </a:solidFill>
              <a:ln w="25400">
                <a:noFill/>
              </a:ln>
            </c:spPr>
          </c:dPt>
          <c:dLbls>
            <c:dLbl>
              <c:idx val="5"/>
              <c:layout/>
              <c:tx>
                <c:rich>
                  <a:bodyPr/>
                  <a:lstStyle/>
                  <a:p>
                    <a:pPr>
                      <a:defRPr sz="125" b="0" i="0" u="none" strike="noStrike" baseline="0">
                        <a:solidFill>
                          <a:srgbClr val="000000"/>
                        </a:solidFill>
                        <a:latin typeface="Arial"/>
                        <a:ea typeface="Arial"/>
                        <a:cs typeface="Arial"/>
                      </a:defRPr>
                    </a:pPr>
                    <a:r>
                      <a:rPr lang="zh-CN" altLang="en-US" sz="100" b="0" i="0" u="none" strike="noStrike" baseline="0">
                        <a:solidFill>
                          <a:srgbClr val="000000"/>
                        </a:solidFill>
                        <a:latin typeface="宋体"/>
                        <a:ea typeface="宋体"/>
                      </a:rPr>
                      <a:t>行政事业性收费收入</a:t>
                    </a:r>
                  </a:p>
                  <a:p>
                    <a:pPr>
                      <a:defRPr sz="125" b="0" i="0" u="none" strike="noStrike" baseline="0">
                        <a:solidFill>
                          <a:srgbClr val="000000"/>
                        </a:solidFill>
                        <a:latin typeface="Arial"/>
                        <a:ea typeface="Arial"/>
                        <a:cs typeface="Arial"/>
                      </a:defRPr>
                    </a:pPr>
                    <a:r>
                      <a:rPr lang="en-US" altLang="zh-CN" sz="100" b="0" i="0" u="none" strike="noStrike" baseline="0">
                        <a:solidFill>
                          <a:srgbClr val="000000"/>
                        </a:solidFill>
                        <a:latin typeface="宋体"/>
                        <a:ea typeface="宋体"/>
                      </a:rPr>
                      <a:t>14.8%</a:t>
                    </a:r>
                  </a:p>
                </c:rich>
              </c:tx>
              <c:spPr>
                <a:noFill/>
                <a:ln w="25400">
                  <a:noFill/>
                </a:ln>
              </c:spPr>
              <c:dLblPos val="bestFit"/>
            </c:dLbl>
            <c:dLbl>
              <c:idx val="7"/>
              <c:layout/>
              <c:tx>
                <c:rich>
                  <a:bodyPr/>
                  <a:lstStyle/>
                  <a:p>
                    <a:pPr>
                      <a:defRPr sz="125" b="0" i="0" u="none" strike="noStrike" baseline="0">
                        <a:solidFill>
                          <a:srgbClr val="000000"/>
                        </a:solidFill>
                        <a:latin typeface="Arial"/>
                        <a:ea typeface="Arial"/>
                        <a:cs typeface="Arial"/>
                      </a:defRPr>
                    </a:pPr>
                    <a:r>
                      <a:rPr lang="zh-CN" altLang="en-US" sz="100" b="0" i="0" u="none" strike="noStrike" baseline="0">
                        <a:solidFill>
                          <a:srgbClr val="000000"/>
                        </a:solidFill>
                        <a:latin typeface="宋体"/>
                        <a:ea typeface="宋体"/>
                      </a:rPr>
                      <a:t>　国有资本经营收入</a:t>
                    </a:r>
                  </a:p>
                  <a:p>
                    <a:pPr>
                      <a:defRPr sz="125" b="0" i="0" u="none" strike="noStrike" baseline="0">
                        <a:solidFill>
                          <a:srgbClr val="000000"/>
                        </a:solidFill>
                        <a:latin typeface="Arial"/>
                        <a:ea typeface="Arial"/>
                        <a:cs typeface="Arial"/>
                      </a:defRPr>
                    </a:pPr>
                    <a:r>
                      <a:rPr lang="en-US" altLang="zh-CN" sz="100" b="0" i="0" u="none" strike="noStrike" baseline="0">
                        <a:solidFill>
                          <a:srgbClr val="000000"/>
                        </a:solidFill>
                        <a:latin typeface="宋体"/>
                        <a:ea typeface="宋体"/>
                      </a:rPr>
                      <a:t>1.5%</a:t>
                    </a:r>
                  </a:p>
                </c:rich>
              </c:tx>
              <c:spPr>
                <a:noFill/>
                <a:ln w="25400">
                  <a:noFill/>
                </a:ln>
              </c:spPr>
              <c:dLblPos val="bestFit"/>
            </c:dLbl>
            <c:dLbl>
              <c:idx val="8"/>
              <c:layout/>
              <c:tx>
                <c:rich>
                  <a:bodyPr/>
                  <a:lstStyle/>
                  <a:p>
                    <a:pPr>
                      <a:defRPr sz="125" b="0" i="0" u="none" strike="noStrike" baseline="0">
                        <a:solidFill>
                          <a:srgbClr val="000000"/>
                        </a:solidFill>
                        <a:latin typeface="Arial"/>
                        <a:ea typeface="Arial"/>
                        <a:cs typeface="Arial"/>
                      </a:defRPr>
                    </a:pPr>
                    <a:r>
                      <a:rPr lang="zh-CN" altLang="en-US" sz="100" b="0" i="0" u="none" strike="noStrike" baseline="0">
                        <a:solidFill>
                          <a:srgbClr val="000000"/>
                        </a:solidFill>
                        <a:latin typeface="宋体"/>
                        <a:ea typeface="宋体"/>
                      </a:rPr>
                      <a:t>　国有资源（资产）有偿使用收入</a:t>
                    </a:r>
                  </a:p>
                  <a:p>
                    <a:pPr>
                      <a:defRPr sz="125" b="0" i="0" u="none" strike="noStrike" baseline="0">
                        <a:solidFill>
                          <a:srgbClr val="000000"/>
                        </a:solidFill>
                        <a:latin typeface="Arial"/>
                        <a:ea typeface="Arial"/>
                        <a:cs typeface="Arial"/>
                      </a:defRPr>
                    </a:pPr>
                    <a:r>
                      <a:rPr lang="en-US" altLang="zh-CN" sz="100" b="0" i="0" u="none" strike="noStrike" baseline="0">
                        <a:solidFill>
                          <a:srgbClr val="000000"/>
                        </a:solidFill>
                        <a:latin typeface="宋体"/>
                        <a:ea typeface="宋体"/>
                      </a:rPr>
                      <a:t>1.5%</a:t>
                    </a:r>
                  </a:p>
                </c:rich>
              </c:tx>
              <c:spPr>
                <a:noFill/>
                <a:ln w="25400">
                  <a:noFill/>
                </a:ln>
              </c:spPr>
              <c:dLblPos val="bestFit"/>
            </c:dLbl>
            <c:numFmt formatCode="0.0%" sourceLinked="0"/>
            <c:spPr>
              <a:noFill/>
              <a:ln w="25400">
                <a:noFill/>
              </a:ln>
            </c:spPr>
            <c:txPr>
              <a:bodyPr/>
              <a:lstStyle/>
              <a:p>
                <a:pPr>
                  <a:defRPr sz="100" b="0" i="0" u="none" strike="noStrike" baseline="0">
                    <a:solidFill>
                      <a:srgbClr val="000000"/>
                    </a:solidFill>
                    <a:latin typeface="宋体"/>
                    <a:ea typeface="宋体"/>
                    <a:cs typeface="宋体"/>
                  </a:defRPr>
                </a:pPr>
                <a:endParaRPr lang="zh-CN"/>
              </a:p>
            </c:txPr>
            <c:dLblPos val="bestFit"/>
            <c:showCatName val="1"/>
            <c:showPercent val="1"/>
            <c:showLeaderLines val="1"/>
          </c:dLbls>
          <c:cat>
            <c:strLit>
              <c:ptCount val="10"/>
              <c:pt idx="0">
                <c:v>　　增值税</c:v>
              </c:pt>
              <c:pt idx="1">
                <c:v>　　营业税</c:v>
              </c:pt>
              <c:pt idx="2">
                <c:v>　　企业所得税</c:v>
              </c:pt>
              <c:pt idx="3">
                <c:v>　　个人所得税</c:v>
              </c:pt>
              <c:pt idx="4">
                <c:v>　　专项收入</c:v>
              </c:pt>
              <c:pt idx="5">
                <c:v>　　行政事业性收费收入</c:v>
              </c:pt>
              <c:pt idx="6">
                <c:v>　　罚没收入</c:v>
              </c:pt>
              <c:pt idx="7">
                <c:v>　　国有资本经营收入</c:v>
              </c:pt>
              <c:pt idx="8">
                <c:v>　　国有资源（资产）有偿使用收入</c:v>
              </c:pt>
              <c:pt idx="9">
                <c:v>　　其他收入</c:v>
              </c:pt>
            </c:strLit>
          </c:cat>
          <c:val>
            <c:numLit>
              <c:formatCode>#,##0;[Red]\-#,##0</c:formatCode>
              <c:ptCount val="10"/>
              <c:pt idx="0">
                <c:v>78639</c:v>
              </c:pt>
              <c:pt idx="1">
                <c:v>65976</c:v>
              </c:pt>
              <c:pt idx="2">
                <c:v>51800</c:v>
              </c:pt>
              <c:pt idx="3">
                <c:v>17364</c:v>
              </c:pt>
              <c:pt idx="4">
                <c:v>135192</c:v>
              </c:pt>
              <c:pt idx="5">
                <c:v>34850</c:v>
              </c:pt>
              <c:pt idx="6">
                <c:v>17181</c:v>
              </c:pt>
              <c:pt idx="7">
                <c:v>0</c:v>
              </c:pt>
              <c:pt idx="8">
                <c:v>106878</c:v>
              </c:pt>
              <c:pt idx="9">
                <c:v>3159</c:v>
              </c:pt>
            </c:numLit>
          </c:val>
        </c:ser>
        <c:firstSliceAng val="0"/>
      </c:pieChart>
      <c:spPr>
        <a:noFill/>
        <a:ln w="25400">
          <a:noFill/>
        </a:ln>
      </c:spPr>
    </c:plotArea>
    <c:plotVisOnly val="1"/>
    <c:dispBlanksAs val="zero"/>
  </c:chart>
  <c:spPr>
    <a:solidFill>
      <a:srgbClr val="FFFFFF"/>
    </a:solidFill>
    <a:ln w="9525">
      <a:noFill/>
    </a:ln>
  </c:spPr>
  <c:txPr>
    <a:bodyPr/>
    <a:lstStyle/>
    <a:p>
      <a:pPr>
        <a:defRPr sz="125" b="0" i="0" u="none" strike="noStrike" baseline="0">
          <a:solidFill>
            <a:srgbClr val="000000"/>
          </a:solidFill>
          <a:latin typeface="Arial"/>
          <a:ea typeface="Arial"/>
          <a:cs typeface="Arial"/>
        </a:defRPr>
      </a:pPr>
      <a:endParaRPr lang="zh-CN"/>
    </a:p>
  </c:txPr>
  <c:printSettings>
    <c:headerFooter alignWithMargins="0"/>
    <c:pageMargins b="1" l="0.750000000000002" r="0.750000000000002"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1724025</xdr:colOff>
      <xdr:row>38</xdr:row>
      <xdr:rowOff>0</xdr:rowOff>
    </xdr:from>
    <xdr:to>
      <xdr:col>6</xdr:col>
      <xdr:colOff>1381125</xdr:colOff>
      <xdr:row>38</xdr:row>
      <xdr:rowOff>0</xdr:rowOff>
    </xdr:to>
    <xdr:graphicFrame macro="">
      <xdr:nvGraphicFramePr>
        <xdr:cNvPr id="2" name="Chart 103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38</xdr:row>
      <xdr:rowOff>0</xdr:rowOff>
    </xdr:from>
    <xdr:to>
      <xdr:col>6</xdr:col>
      <xdr:colOff>1438275</xdr:colOff>
      <xdr:row>38</xdr:row>
      <xdr:rowOff>0</xdr:rowOff>
    </xdr:to>
    <xdr:graphicFrame macro="">
      <xdr:nvGraphicFramePr>
        <xdr:cNvPr id="3" name="Chart 103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2017&#24180;\&#19978;&#25253;\&#34701;&#27700;&#21439;1998-2016&#24180;&#20915;&#31639;&#25968;&#25454;\2016&#24180;\2016&#24180;&#36130;&#25919;&#24635;&#20915;&#31639;&#34920;(&#34701;&#27700;7.10&#24066;&#23616;&#24179;&#31227;&#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sheet2"/>
      <sheetName val="L06"/>
      <sheetName val="L07"/>
      <sheetName val="L08"/>
      <sheetName val="L09"/>
      <sheetName val="sheet3"/>
      <sheetName val="L10"/>
      <sheetName val="L11"/>
      <sheetName val="sheet4"/>
      <sheetName val="L12"/>
      <sheetName val="L13"/>
      <sheetName val="L14"/>
      <sheetName val="L15"/>
      <sheetName val="sheet5"/>
      <sheetName val="L16"/>
      <sheetName val="L17"/>
      <sheetName val="L18"/>
      <sheetName val="L19"/>
      <sheetName val="L20"/>
      <sheetName val="L21-GX"/>
      <sheetName val="L22-GX"/>
    </sheetNames>
    <sheetDataSet>
      <sheetData sheetId="0"/>
      <sheetData sheetId="1"/>
      <sheetData sheetId="2"/>
      <sheetData sheetId="3"/>
      <sheetData sheetId="4">
        <row r="7">
          <cell r="C7">
            <v>1376</v>
          </cell>
        </row>
        <row r="19">
          <cell r="C19">
            <v>431</v>
          </cell>
        </row>
        <row r="28">
          <cell r="C28">
            <v>8947</v>
          </cell>
        </row>
        <row r="40">
          <cell r="C40">
            <v>639</v>
          </cell>
        </row>
        <row r="52">
          <cell r="C52">
            <v>465</v>
          </cell>
        </row>
        <row r="63">
          <cell r="C63">
            <v>4469</v>
          </cell>
        </row>
        <row r="74">
          <cell r="C74">
            <v>662</v>
          </cell>
        </row>
        <row r="86">
          <cell r="C86">
            <v>333</v>
          </cell>
        </row>
        <row r="95">
          <cell r="C95">
            <v>0</v>
          </cell>
        </row>
        <row r="105">
          <cell r="C105">
            <v>124</v>
          </cell>
        </row>
        <row r="120">
          <cell r="C120">
            <v>449</v>
          </cell>
        </row>
        <row r="129">
          <cell r="C129">
            <v>527</v>
          </cell>
        </row>
        <row r="140">
          <cell r="C140">
            <v>0</v>
          </cell>
        </row>
        <row r="152">
          <cell r="C152">
            <v>685</v>
          </cell>
        </row>
        <row r="162">
          <cell r="C162">
            <v>207</v>
          </cell>
        </row>
        <row r="175">
          <cell r="C175">
            <v>438</v>
          </cell>
        </row>
        <row r="182">
          <cell r="C182">
            <v>0</v>
          </cell>
        </row>
        <row r="189">
          <cell r="C189">
            <v>0</v>
          </cell>
        </row>
        <row r="198">
          <cell r="C198">
            <v>198</v>
          </cell>
        </row>
        <row r="204">
          <cell r="C204">
            <v>103</v>
          </cell>
        </row>
        <row r="211">
          <cell r="C211">
            <v>1577</v>
          </cell>
        </row>
        <row r="219">
          <cell r="C219">
            <v>1526</v>
          </cell>
        </row>
        <row r="226">
          <cell r="C226">
            <v>611</v>
          </cell>
        </row>
        <row r="232">
          <cell r="C232">
            <v>394</v>
          </cell>
        </row>
        <row r="238">
          <cell r="C238">
            <v>109</v>
          </cell>
        </row>
        <row r="244">
          <cell r="C244">
            <v>0</v>
          </cell>
        </row>
        <row r="250">
          <cell r="C250">
            <v>656</v>
          </cell>
        </row>
        <row r="256">
          <cell r="C256">
            <v>1987</v>
          </cell>
        </row>
        <row r="260">
          <cell r="C260">
            <v>0</v>
          </cell>
        </row>
        <row r="267">
          <cell r="C267">
            <v>0</v>
          </cell>
        </row>
        <row r="270">
          <cell r="C270">
            <v>0</v>
          </cell>
        </row>
        <row r="277">
          <cell r="C277">
            <v>0</v>
          </cell>
        </row>
        <row r="283">
          <cell r="C283">
            <v>0</v>
          </cell>
        </row>
        <row r="287">
          <cell r="C287">
            <v>0</v>
          </cell>
        </row>
        <row r="289">
          <cell r="C289">
            <v>0</v>
          </cell>
        </row>
        <row r="294">
          <cell r="C294">
            <v>0</v>
          </cell>
        </row>
        <row r="297">
          <cell r="C297">
            <v>0</v>
          </cell>
        </row>
        <row r="299">
          <cell r="C299">
            <v>0</v>
          </cell>
        </row>
        <row r="301">
          <cell r="C301">
            <v>0</v>
          </cell>
        </row>
        <row r="303">
          <cell r="C303">
            <v>128</v>
          </cell>
        </row>
        <row r="312">
          <cell r="C312">
            <v>0</v>
          </cell>
        </row>
        <row r="315">
          <cell r="C315">
            <v>416</v>
          </cell>
        </row>
        <row r="325">
          <cell r="C325">
            <v>8818</v>
          </cell>
        </row>
        <row r="347">
          <cell r="C347">
            <v>0</v>
          </cell>
        </row>
        <row r="354">
          <cell r="C354">
            <v>898</v>
          </cell>
        </row>
        <row r="366">
          <cell r="C366">
            <v>1815</v>
          </cell>
        </row>
        <row r="375">
          <cell r="C375">
            <v>998</v>
          </cell>
        </row>
        <row r="389">
          <cell r="C389">
            <v>0</v>
          </cell>
        </row>
        <row r="398">
          <cell r="C398">
            <v>0</v>
          </cell>
        </row>
        <row r="407">
          <cell r="C407">
            <v>0</v>
          </cell>
        </row>
        <row r="415">
          <cell r="C415">
            <v>0</v>
          </cell>
        </row>
        <row r="423">
          <cell r="C423">
            <v>0</v>
          </cell>
        </row>
        <row r="432">
          <cell r="C432">
            <v>0</v>
          </cell>
        </row>
        <row r="436">
          <cell r="C436">
            <v>914</v>
          </cell>
        </row>
        <row r="441">
          <cell r="C441">
            <v>74354</v>
          </cell>
        </row>
        <row r="450">
          <cell r="C450">
            <v>2681</v>
          </cell>
        </row>
        <row r="457">
          <cell r="C457">
            <v>0</v>
          </cell>
        </row>
        <row r="463">
          <cell r="C463">
            <v>0</v>
          </cell>
        </row>
        <row r="467">
          <cell r="C467">
            <v>0</v>
          </cell>
        </row>
        <row r="471">
          <cell r="C471">
            <v>183</v>
          </cell>
        </row>
        <row r="475">
          <cell r="C475">
            <v>415</v>
          </cell>
        </row>
        <row r="481">
          <cell r="C481">
            <v>600</v>
          </cell>
        </row>
        <row r="488">
          <cell r="C488">
            <v>22</v>
          </cell>
        </row>
        <row r="491">
          <cell r="C491">
            <v>155</v>
          </cell>
        </row>
        <row r="496">
          <cell r="C496">
            <v>0</v>
          </cell>
        </row>
        <row r="505">
          <cell r="C505">
            <v>0</v>
          </cell>
        </row>
        <row r="511">
          <cell r="C511">
            <v>718</v>
          </cell>
        </row>
        <row r="517">
          <cell r="C517">
            <v>0</v>
          </cell>
        </row>
        <row r="522">
          <cell r="C522">
            <v>156</v>
          </cell>
        </row>
        <row r="527">
          <cell r="C527">
            <v>161</v>
          </cell>
        </row>
        <row r="534">
          <cell r="C534">
            <v>0</v>
          </cell>
        </row>
        <row r="538">
          <cell r="C538">
            <v>0</v>
          </cell>
        </row>
        <row r="541">
          <cell r="C541">
            <v>0</v>
          </cell>
        </row>
        <row r="547">
          <cell r="C547">
            <v>1618</v>
          </cell>
        </row>
        <row r="561">
          <cell r="C561">
            <v>182</v>
          </cell>
        </row>
        <row r="569">
          <cell r="C569">
            <v>218</v>
          </cell>
        </row>
        <row r="580">
          <cell r="C580">
            <v>208</v>
          </cell>
        </row>
        <row r="591">
          <cell r="C591">
            <v>521</v>
          </cell>
        </row>
        <row r="596">
          <cell r="C596">
            <v>1559</v>
          </cell>
        </row>
        <row r="610">
          <cell r="C610">
            <v>1551</v>
          </cell>
        </row>
        <row r="621">
          <cell r="C621">
            <v>7991</v>
          </cell>
        </row>
        <row r="629">
          <cell r="C629">
            <v>0</v>
          </cell>
        </row>
        <row r="631">
          <cell r="C631">
            <v>9542</v>
          </cell>
        </row>
        <row r="640">
          <cell r="C640">
            <v>0</v>
          </cell>
        </row>
        <row r="644">
          <cell r="C644">
            <v>710</v>
          </cell>
        </row>
        <row r="655">
          <cell r="C655">
            <v>1876</v>
          </cell>
        </row>
        <row r="663">
          <cell r="C663">
            <v>107</v>
          </cell>
        </row>
        <row r="669">
          <cell r="C669">
            <v>267</v>
          </cell>
        </row>
        <row r="676">
          <cell r="C676">
            <v>526</v>
          </cell>
        </row>
        <row r="684">
          <cell r="C684">
            <v>577</v>
          </cell>
        </row>
        <row r="689">
          <cell r="C689">
            <v>1</v>
          </cell>
        </row>
        <row r="694">
          <cell r="C694">
            <v>3860</v>
          </cell>
        </row>
        <row r="697">
          <cell r="C697">
            <v>326</v>
          </cell>
        </row>
        <row r="700">
          <cell r="C700">
            <v>1021</v>
          </cell>
        </row>
        <row r="703">
          <cell r="C703">
            <v>0</v>
          </cell>
        </row>
        <row r="706">
          <cell r="C706">
            <v>21</v>
          </cell>
        </row>
        <row r="709">
          <cell r="C709">
            <v>273</v>
          </cell>
        </row>
        <row r="712">
          <cell r="C712">
            <v>703</v>
          </cell>
        </row>
        <row r="717">
          <cell r="C717">
            <v>2555</v>
          </cell>
        </row>
        <row r="730">
          <cell r="C730">
            <v>4503</v>
          </cell>
        </row>
        <row r="734">
          <cell r="C734">
            <v>3599</v>
          </cell>
        </row>
        <row r="746">
          <cell r="C746">
            <v>22617</v>
          </cell>
        </row>
        <row r="756">
          <cell r="C756">
            <v>60</v>
          </cell>
        </row>
        <row r="759">
          <cell r="C759">
            <v>2373</v>
          </cell>
        </row>
        <row r="763">
          <cell r="C763">
            <v>1207</v>
          </cell>
        </row>
        <row r="773">
          <cell r="C773">
            <v>372</v>
          </cell>
        </row>
        <row r="776">
          <cell r="C776">
            <v>334</v>
          </cell>
        </row>
        <row r="785">
          <cell r="C785">
            <v>0</v>
          </cell>
        </row>
        <row r="789">
          <cell r="C789">
            <v>1</v>
          </cell>
        </row>
        <row r="796">
          <cell r="C796">
            <v>0</v>
          </cell>
        </row>
        <row r="798">
          <cell r="C798">
            <v>476</v>
          </cell>
        </row>
        <row r="804">
          <cell r="C804">
            <v>840</v>
          </cell>
        </row>
        <row r="810">
          <cell r="C810">
            <v>492</v>
          </cell>
        </row>
        <row r="816">
          <cell r="C816">
            <v>83</v>
          </cell>
        </row>
        <row r="819">
          <cell r="C819">
            <v>0</v>
          </cell>
        </row>
        <row r="822">
          <cell r="C822">
            <v>0</v>
          </cell>
        </row>
        <row r="824">
          <cell r="C824">
            <v>0</v>
          </cell>
        </row>
        <row r="826">
          <cell r="C826">
            <v>1910</v>
          </cell>
        </row>
        <row r="832">
          <cell r="C832">
            <v>300</v>
          </cell>
        </row>
        <row r="834">
          <cell r="C834">
            <v>0</v>
          </cell>
        </row>
        <row r="836">
          <cell r="C836">
            <v>0</v>
          </cell>
        </row>
        <row r="851">
          <cell r="C851">
            <v>0</v>
          </cell>
        </row>
        <row r="854">
          <cell r="C854">
            <v>1183</v>
          </cell>
        </row>
        <row r="866">
          <cell r="C866">
            <v>0</v>
          </cell>
        </row>
        <row r="868">
          <cell r="C868">
            <v>4216</v>
          </cell>
        </row>
        <row r="871">
          <cell r="C871">
            <v>2217</v>
          </cell>
        </row>
        <row r="873">
          <cell r="C873">
            <v>41</v>
          </cell>
        </row>
        <row r="875">
          <cell r="C875">
            <v>422</v>
          </cell>
        </row>
        <row r="878">
          <cell r="C878">
            <v>10524</v>
          </cell>
        </row>
        <row r="904">
          <cell r="C904">
            <v>9619</v>
          </cell>
        </row>
        <row r="932">
          <cell r="C932">
            <v>8650</v>
          </cell>
        </row>
        <row r="954">
          <cell r="C954">
            <v>157</v>
          </cell>
        </row>
        <row r="960">
          <cell r="C960">
            <v>0</v>
          </cell>
        </row>
        <row r="971">
          <cell r="C971">
            <v>32606</v>
          </cell>
        </row>
        <row r="982">
          <cell r="C982">
            <v>1728</v>
          </cell>
        </row>
        <row r="988">
          <cell r="C988">
            <v>8161</v>
          </cell>
        </row>
        <row r="995">
          <cell r="C995">
            <v>2040</v>
          </cell>
        </row>
        <row r="1002">
          <cell r="C1002">
            <v>0</v>
          </cell>
        </row>
        <row r="1006">
          <cell r="C1006">
            <v>0</v>
          </cell>
        </row>
        <row r="1010">
          <cell r="C1010">
            <v>3459</v>
          </cell>
        </row>
        <row r="1040">
          <cell r="C1040">
            <v>0</v>
          </cell>
        </row>
        <row r="1050">
          <cell r="C1050">
            <v>0</v>
          </cell>
        </row>
        <row r="1060">
          <cell r="C1060">
            <v>692</v>
          </cell>
        </row>
        <row r="1065">
          <cell r="C1065">
            <v>0</v>
          </cell>
        </row>
        <row r="1072">
          <cell r="C1072">
            <v>4189</v>
          </cell>
        </row>
        <row r="1077">
          <cell r="C1077">
            <v>0</v>
          </cell>
        </row>
        <row r="1081">
          <cell r="C1081">
            <v>0</v>
          </cell>
        </row>
        <row r="1091">
          <cell r="C1091">
            <v>0</v>
          </cell>
        </row>
        <row r="1107">
          <cell r="C1107">
            <v>0</v>
          </cell>
        </row>
        <row r="1112">
          <cell r="C1112">
            <v>0</v>
          </cell>
        </row>
        <row r="1126">
          <cell r="C1126">
            <v>215</v>
          </cell>
        </row>
        <row r="1135">
          <cell r="C1135">
            <v>0</v>
          </cell>
        </row>
        <row r="1142">
          <cell r="C1142">
            <v>26</v>
          </cell>
        </row>
        <row r="1149">
          <cell r="C1149">
            <v>0</v>
          </cell>
        </row>
        <row r="1157">
          <cell r="C1157">
            <v>2470</v>
          </cell>
        </row>
        <row r="1167">
          <cell r="C1167">
            <v>3259</v>
          </cell>
        </row>
        <row r="1174">
          <cell r="C1174">
            <v>0</v>
          </cell>
        </row>
        <row r="1180">
          <cell r="C1180">
            <v>0</v>
          </cell>
        </row>
        <row r="1184">
          <cell r="C1184">
            <v>0</v>
          </cell>
        </row>
        <row r="1191">
          <cell r="C1191">
            <v>10</v>
          </cell>
        </row>
        <row r="1201">
          <cell r="C1201">
            <v>57</v>
          </cell>
        </row>
        <row r="1207">
          <cell r="C1207">
            <v>0</v>
          </cell>
        </row>
        <row r="1210">
          <cell r="C1210">
            <v>0</v>
          </cell>
        </row>
        <row r="1213">
          <cell r="C1213">
            <v>0</v>
          </cell>
        </row>
        <row r="1214">
          <cell r="C1214">
            <v>0</v>
          </cell>
        </row>
        <row r="1215">
          <cell r="C1215">
            <v>0</v>
          </cell>
        </row>
        <row r="1216">
          <cell r="C1216">
            <v>0</v>
          </cell>
        </row>
        <row r="1217">
          <cell r="C1217">
            <v>0</v>
          </cell>
        </row>
        <row r="1218">
          <cell r="C1218">
            <v>0</v>
          </cell>
        </row>
        <row r="1219">
          <cell r="C1219">
            <v>0</v>
          </cell>
        </row>
        <row r="1220">
          <cell r="C1220">
            <v>0</v>
          </cell>
        </row>
        <row r="1221">
          <cell r="C1221">
            <v>0</v>
          </cell>
        </row>
        <row r="1223">
          <cell r="C1223">
            <v>1456</v>
          </cell>
        </row>
        <row r="1243">
          <cell r="C1243">
            <v>15</v>
          </cell>
        </row>
        <row r="1263">
          <cell r="C1263">
            <v>0</v>
          </cell>
        </row>
        <row r="1272">
          <cell r="C1272">
            <v>78</v>
          </cell>
        </row>
        <row r="1285">
          <cell r="C1285">
            <v>97</v>
          </cell>
        </row>
        <row r="1300">
          <cell r="C1300">
            <v>0</v>
          </cell>
        </row>
        <row r="1303">
          <cell r="C1303">
            <v>10293</v>
          </cell>
        </row>
        <row r="1312">
          <cell r="C1312">
            <v>2297</v>
          </cell>
        </row>
        <row r="1316">
          <cell r="C1316">
            <v>24</v>
          </cell>
        </row>
        <row r="1321">
          <cell r="C1321">
            <v>625</v>
          </cell>
        </row>
        <row r="1336">
          <cell r="C1336">
            <v>0</v>
          </cell>
        </row>
        <row r="1350">
          <cell r="C1350">
            <v>0</v>
          </cell>
        </row>
        <row r="1356">
          <cell r="C1356">
            <v>76</v>
          </cell>
        </row>
        <row r="1362">
          <cell r="C1362">
            <v>0</v>
          </cell>
        </row>
        <row r="1376">
          <cell r="C1376">
            <v>15</v>
          </cell>
        </row>
        <row r="1378">
          <cell r="C1378">
            <v>0</v>
          </cell>
        </row>
        <row r="1379">
          <cell r="C1379">
            <v>0</v>
          </cell>
        </row>
        <row r="1384">
          <cell r="C1384">
            <v>673</v>
          </cell>
        </row>
        <row r="1390">
          <cell r="C1390">
            <v>0</v>
          </cell>
        </row>
        <row r="1391">
          <cell r="C1391">
            <v>0</v>
          </cell>
        </row>
        <row r="1392">
          <cell r="C1392">
            <v>12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18"/>
  <sheetViews>
    <sheetView showZeros="0" workbookViewId="0">
      <selection activeCell="I23" sqref="I23"/>
    </sheetView>
  </sheetViews>
  <sheetFormatPr defaultColWidth="9" defaultRowHeight="14.25"/>
  <cols>
    <col min="1" max="3" width="9" style="1"/>
    <col min="4" max="4" width="10.5" style="1" bestFit="1" customWidth="1"/>
    <col min="5" max="5" width="18.25" style="1" bestFit="1" customWidth="1"/>
    <col min="6" max="259" width="9" style="1"/>
    <col min="260" max="260" width="10.5" style="1" bestFit="1" customWidth="1"/>
    <col min="261" max="261" width="18.25" style="1" bestFit="1" customWidth="1"/>
    <col min="262" max="515" width="9" style="1"/>
    <col min="516" max="516" width="10.5" style="1" bestFit="1" customWidth="1"/>
    <col min="517" max="517" width="18.25" style="1" bestFit="1" customWidth="1"/>
    <col min="518" max="771" width="9" style="1"/>
    <col min="772" max="772" width="10.5" style="1" bestFit="1" customWidth="1"/>
    <col min="773" max="773" width="18.25" style="1" bestFit="1" customWidth="1"/>
    <col min="774" max="1027" width="9" style="1"/>
    <col min="1028" max="1028" width="10.5" style="1" bestFit="1" customWidth="1"/>
    <col min="1029" max="1029" width="18.25" style="1" bestFit="1" customWidth="1"/>
    <col min="1030" max="1283" width="9" style="1"/>
    <col min="1284" max="1284" width="10.5" style="1" bestFit="1" customWidth="1"/>
    <col min="1285" max="1285" width="18.25" style="1" bestFit="1" customWidth="1"/>
    <col min="1286" max="1539" width="9" style="1"/>
    <col min="1540" max="1540" width="10.5" style="1" bestFit="1" customWidth="1"/>
    <col min="1541" max="1541" width="18.25" style="1" bestFit="1" customWidth="1"/>
    <col min="1542" max="1795" width="9" style="1"/>
    <col min="1796" max="1796" width="10.5" style="1" bestFit="1" customWidth="1"/>
    <col min="1797" max="1797" width="18.25" style="1" bestFit="1" customWidth="1"/>
    <col min="1798" max="2051" width="9" style="1"/>
    <col min="2052" max="2052" width="10.5" style="1" bestFit="1" customWidth="1"/>
    <col min="2053" max="2053" width="18.25" style="1" bestFit="1" customWidth="1"/>
    <col min="2054" max="2307" width="9" style="1"/>
    <col min="2308" max="2308" width="10.5" style="1" bestFit="1" customWidth="1"/>
    <col min="2309" max="2309" width="18.25" style="1" bestFit="1" customWidth="1"/>
    <col min="2310" max="2563" width="9" style="1"/>
    <col min="2564" max="2564" width="10.5" style="1" bestFit="1" customWidth="1"/>
    <col min="2565" max="2565" width="18.25" style="1" bestFit="1" customWidth="1"/>
    <col min="2566" max="2819" width="9" style="1"/>
    <col min="2820" max="2820" width="10.5" style="1" bestFit="1" customWidth="1"/>
    <col min="2821" max="2821" width="18.25" style="1" bestFit="1" customWidth="1"/>
    <col min="2822" max="3075" width="9" style="1"/>
    <col min="3076" max="3076" width="10.5" style="1" bestFit="1" customWidth="1"/>
    <col min="3077" max="3077" width="18.25" style="1" bestFit="1" customWidth="1"/>
    <col min="3078" max="3331" width="9" style="1"/>
    <col min="3332" max="3332" width="10.5" style="1" bestFit="1" customWidth="1"/>
    <col min="3333" max="3333" width="18.25" style="1" bestFit="1" customWidth="1"/>
    <col min="3334" max="3587" width="9" style="1"/>
    <col min="3588" max="3588" width="10.5" style="1" bestFit="1" customWidth="1"/>
    <col min="3589" max="3589" width="18.25" style="1" bestFit="1" customWidth="1"/>
    <col min="3590" max="3843" width="9" style="1"/>
    <col min="3844" max="3844" width="10.5" style="1" bestFit="1" customWidth="1"/>
    <col min="3845" max="3845" width="18.25" style="1" bestFit="1" customWidth="1"/>
    <col min="3846" max="4099" width="9" style="1"/>
    <col min="4100" max="4100" width="10.5" style="1" bestFit="1" customWidth="1"/>
    <col min="4101" max="4101" width="18.25" style="1" bestFit="1" customWidth="1"/>
    <col min="4102" max="4355" width="9" style="1"/>
    <col min="4356" max="4356" width="10.5" style="1" bestFit="1" customWidth="1"/>
    <col min="4357" max="4357" width="18.25" style="1" bestFit="1" customWidth="1"/>
    <col min="4358" max="4611" width="9" style="1"/>
    <col min="4612" max="4612" width="10.5" style="1" bestFit="1" customWidth="1"/>
    <col min="4613" max="4613" width="18.25" style="1" bestFit="1" customWidth="1"/>
    <col min="4614" max="4867" width="9" style="1"/>
    <col min="4868" max="4868" width="10.5" style="1" bestFit="1" customWidth="1"/>
    <col min="4869" max="4869" width="18.25" style="1" bestFit="1" customWidth="1"/>
    <col min="4870" max="5123" width="9" style="1"/>
    <col min="5124" max="5124" width="10.5" style="1" bestFit="1" customWidth="1"/>
    <col min="5125" max="5125" width="18.25" style="1" bestFit="1" customWidth="1"/>
    <col min="5126" max="5379" width="9" style="1"/>
    <col min="5380" max="5380" width="10.5" style="1" bestFit="1" customWidth="1"/>
    <col min="5381" max="5381" width="18.25" style="1" bestFit="1" customWidth="1"/>
    <col min="5382" max="5635" width="9" style="1"/>
    <col min="5636" max="5636" width="10.5" style="1" bestFit="1" customWidth="1"/>
    <col min="5637" max="5637" width="18.25" style="1" bestFit="1" customWidth="1"/>
    <col min="5638" max="5891" width="9" style="1"/>
    <col min="5892" max="5892" width="10.5" style="1" bestFit="1" customWidth="1"/>
    <col min="5893" max="5893" width="18.25" style="1" bestFit="1" customWidth="1"/>
    <col min="5894" max="6147" width="9" style="1"/>
    <col min="6148" max="6148" width="10.5" style="1" bestFit="1" customWidth="1"/>
    <col min="6149" max="6149" width="18.25" style="1" bestFit="1" customWidth="1"/>
    <col min="6150" max="6403" width="9" style="1"/>
    <col min="6404" max="6404" width="10.5" style="1" bestFit="1" customWidth="1"/>
    <col min="6405" max="6405" width="18.25" style="1" bestFit="1" customWidth="1"/>
    <col min="6406" max="6659" width="9" style="1"/>
    <col min="6660" max="6660" width="10.5" style="1" bestFit="1" customWidth="1"/>
    <col min="6661" max="6661" width="18.25" style="1" bestFit="1" customWidth="1"/>
    <col min="6662" max="6915" width="9" style="1"/>
    <col min="6916" max="6916" width="10.5" style="1" bestFit="1" customWidth="1"/>
    <col min="6917" max="6917" width="18.25" style="1" bestFit="1" customWidth="1"/>
    <col min="6918" max="7171" width="9" style="1"/>
    <col min="7172" max="7172" width="10.5" style="1" bestFit="1" customWidth="1"/>
    <col min="7173" max="7173" width="18.25" style="1" bestFit="1" customWidth="1"/>
    <col min="7174" max="7427" width="9" style="1"/>
    <col min="7428" max="7428" width="10.5" style="1" bestFit="1" customWidth="1"/>
    <col min="7429" max="7429" width="18.25" style="1" bestFit="1" customWidth="1"/>
    <col min="7430" max="7683" width="9" style="1"/>
    <col min="7684" max="7684" width="10.5" style="1" bestFit="1" customWidth="1"/>
    <col min="7685" max="7685" width="18.25" style="1" bestFit="1" customWidth="1"/>
    <col min="7686" max="7939" width="9" style="1"/>
    <col min="7940" max="7940" width="10.5" style="1" bestFit="1" customWidth="1"/>
    <col min="7941" max="7941" width="18.25" style="1" bestFit="1" customWidth="1"/>
    <col min="7942" max="8195" width="9" style="1"/>
    <col min="8196" max="8196" width="10.5" style="1" bestFit="1" customWidth="1"/>
    <col min="8197" max="8197" width="18.25" style="1" bestFit="1" customWidth="1"/>
    <col min="8198" max="8451" width="9" style="1"/>
    <col min="8452" max="8452" width="10.5" style="1" bestFit="1" customWidth="1"/>
    <col min="8453" max="8453" width="18.25" style="1" bestFit="1" customWidth="1"/>
    <col min="8454" max="8707" width="9" style="1"/>
    <col min="8708" max="8708" width="10.5" style="1" bestFit="1" customWidth="1"/>
    <col min="8709" max="8709" width="18.25" style="1" bestFit="1" customWidth="1"/>
    <col min="8710" max="8963" width="9" style="1"/>
    <col min="8964" max="8964" width="10.5" style="1" bestFit="1" customWidth="1"/>
    <col min="8965" max="8965" width="18.25" style="1" bestFit="1" customWidth="1"/>
    <col min="8966" max="9219" width="9" style="1"/>
    <col min="9220" max="9220" width="10.5" style="1" bestFit="1" customWidth="1"/>
    <col min="9221" max="9221" width="18.25" style="1" bestFit="1" customWidth="1"/>
    <col min="9222" max="9475" width="9" style="1"/>
    <col min="9476" max="9476" width="10.5" style="1" bestFit="1" customWidth="1"/>
    <col min="9477" max="9477" width="18.25" style="1" bestFit="1" customWidth="1"/>
    <col min="9478" max="9731" width="9" style="1"/>
    <col min="9732" max="9732" width="10.5" style="1" bestFit="1" customWidth="1"/>
    <col min="9733" max="9733" width="18.25" style="1" bestFit="1" customWidth="1"/>
    <col min="9734" max="9987" width="9" style="1"/>
    <col min="9988" max="9988" width="10.5" style="1" bestFit="1" customWidth="1"/>
    <col min="9989" max="9989" width="18.25" style="1" bestFit="1" customWidth="1"/>
    <col min="9990" max="10243" width="9" style="1"/>
    <col min="10244" max="10244" width="10.5" style="1" bestFit="1" customWidth="1"/>
    <col min="10245" max="10245" width="18.25" style="1" bestFit="1" customWidth="1"/>
    <col min="10246" max="10499" width="9" style="1"/>
    <col min="10500" max="10500" width="10.5" style="1" bestFit="1" customWidth="1"/>
    <col min="10501" max="10501" width="18.25" style="1" bestFit="1" customWidth="1"/>
    <col min="10502" max="10755" width="9" style="1"/>
    <col min="10756" max="10756" width="10.5" style="1" bestFit="1" customWidth="1"/>
    <col min="10757" max="10757" width="18.25" style="1" bestFit="1" customWidth="1"/>
    <col min="10758" max="11011" width="9" style="1"/>
    <col min="11012" max="11012" width="10.5" style="1" bestFit="1" customWidth="1"/>
    <col min="11013" max="11013" width="18.25" style="1" bestFit="1" customWidth="1"/>
    <col min="11014" max="11267" width="9" style="1"/>
    <col min="11268" max="11268" width="10.5" style="1" bestFit="1" customWidth="1"/>
    <col min="11269" max="11269" width="18.25" style="1" bestFit="1" customWidth="1"/>
    <col min="11270" max="11523" width="9" style="1"/>
    <col min="11524" max="11524" width="10.5" style="1" bestFit="1" customWidth="1"/>
    <col min="11525" max="11525" width="18.25" style="1" bestFit="1" customWidth="1"/>
    <col min="11526" max="11779" width="9" style="1"/>
    <col min="11780" max="11780" width="10.5" style="1" bestFit="1" customWidth="1"/>
    <col min="11781" max="11781" width="18.25" style="1" bestFit="1" customWidth="1"/>
    <col min="11782" max="12035" width="9" style="1"/>
    <col min="12036" max="12036" width="10.5" style="1" bestFit="1" customWidth="1"/>
    <col min="12037" max="12037" width="18.25" style="1" bestFit="1" customWidth="1"/>
    <col min="12038" max="12291" width="9" style="1"/>
    <col min="12292" max="12292" width="10.5" style="1" bestFit="1" customWidth="1"/>
    <col min="12293" max="12293" width="18.25" style="1" bestFit="1" customWidth="1"/>
    <col min="12294" max="12547" width="9" style="1"/>
    <col min="12548" max="12548" width="10.5" style="1" bestFit="1" customWidth="1"/>
    <col min="12549" max="12549" width="18.25" style="1" bestFit="1" customWidth="1"/>
    <col min="12550" max="12803" width="9" style="1"/>
    <col min="12804" max="12804" width="10.5" style="1" bestFit="1" customWidth="1"/>
    <col min="12805" max="12805" width="18.25" style="1" bestFit="1" customWidth="1"/>
    <col min="12806" max="13059" width="9" style="1"/>
    <col min="13060" max="13060" width="10.5" style="1" bestFit="1" customWidth="1"/>
    <col min="13061" max="13061" width="18.25" style="1" bestFit="1" customWidth="1"/>
    <col min="13062" max="13315" width="9" style="1"/>
    <col min="13316" max="13316" width="10.5" style="1" bestFit="1" customWidth="1"/>
    <col min="13317" max="13317" width="18.25" style="1" bestFit="1" customWidth="1"/>
    <col min="13318" max="13571" width="9" style="1"/>
    <col min="13572" max="13572" width="10.5" style="1" bestFit="1" customWidth="1"/>
    <col min="13573" max="13573" width="18.25" style="1" bestFit="1" customWidth="1"/>
    <col min="13574" max="13827" width="9" style="1"/>
    <col min="13828" max="13828" width="10.5" style="1" bestFit="1" customWidth="1"/>
    <col min="13829" max="13829" width="18.25" style="1" bestFit="1" customWidth="1"/>
    <col min="13830" max="14083" width="9" style="1"/>
    <col min="14084" max="14084" width="10.5" style="1" bestFit="1" customWidth="1"/>
    <col min="14085" max="14085" width="18.25" style="1" bestFit="1" customWidth="1"/>
    <col min="14086" max="14339" width="9" style="1"/>
    <col min="14340" max="14340" width="10.5" style="1" bestFit="1" customWidth="1"/>
    <col min="14341" max="14341" width="18.25" style="1" bestFit="1" customWidth="1"/>
    <col min="14342" max="14595" width="9" style="1"/>
    <col min="14596" max="14596" width="10.5" style="1" bestFit="1" customWidth="1"/>
    <col min="14597" max="14597" width="18.25" style="1" bestFit="1" customWidth="1"/>
    <col min="14598" max="14851" width="9" style="1"/>
    <col min="14852" max="14852" width="10.5" style="1" bestFit="1" customWidth="1"/>
    <col min="14853" max="14853" width="18.25" style="1" bestFit="1" customWidth="1"/>
    <col min="14854" max="15107" width="9" style="1"/>
    <col min="15108" max="15108" width="10.5" style="1" bestFit="1" customWidth="1"/>
    <col min="15109" max="15109" width="18.25" style="1" bestFit="1" customWidth="1"/>
    <col min="15110" max="15363" width="9" style="1"/>
    <col min="15364" max="15364" width="10.5" style="1" bestFit="1" customWidth="1"/>
    <col min="15365" max="15365" width="18.25" style="1" bestFit="1" customWidth="1"/>
    <col min="15366" max="15619" width="9" style="1"/>
    <col min="15620" max="15620" width="10.5" style="1" bestFit="1" customWidth="1"/>
    <col min="15621" max="15621" width="18.25" style="1" bestFit="1" customWidth="1"/>
    <col min="15622" max="15875" width="9" style="1"/>
    <col min="15876" max="15876" width="10.5" style="1" bestFit="1" customWidth="1"/>
    <col min="15877" max="15877" width="18.25" style="1" bestFit="1" customWidth="1"/>
    <col min="15878" max="16131" width="9" style="1"/>
    <col min="16132" max="16132" width="10.5" style="1" bestFit="1" customWidth="1"/>
    <col min="16133" max="16133" width="18.25" style="1" bestFit="1" customWidth="1"/>
    <col min="16134" max="16384" width="9" style="1"/>
  </cols>
  <sheetData>
    <row r="1" spans="1:13" ht="20.25">
      <c r="A1" s="186" t="s">
        <v>0</v>
      </c>
      <c r="B1" s="186"/>
      <c r="C1" s="186"/>
    </row>
    <row r="2" spans="1:13" ht="18.75">
      <c r="A2" s="2"/>
      <c r="B2" s="2"/>
      <c r="C2" s="2"/>
    </row>
    <row r="3" spans="1:13" s="4" customFormat="1" ht="36.75">
      <c r="A3" s="187" t="s">
        <v>2704</v>
      </c>
      <c r="B3" s="187"/>
      <c r="C3" s="187"/>
      <c r="D3" s="187"/>
      <c r="E3" s="187"/>
      <c r="F3" s="187"/>
      <c r="G3" s="187"/>
      <c r="H3" s="187"/>
      <c r="I3" s="187"/>
      <c r="J3" s="187"/>
      <c r="K3" s="187"/>
      <c r="L3" s="187"/>
      <c r="M3" s="3"/>
    </row>
    <row r="4" spans="1:13" ht="11.25" customHeight="1"/>
    <row r="5" spans="1:13" ht="18" customHeight="1">
      <c r="B5" s="188"/>
      <c r="C5" s="188"/>
      <c r="D5" s="188"/>
      <c r="E5" s="188"/>
      <c r="F5" s="188"/>
      <c r="G5" s="188"/>
      <c r="H5" s="188"/>
      <c r="I5" s="188"/>
      <c r="J5" s="188"/>
    </row>
    <row r="6" spans="1:13" ht="24.75" customHeight="1">
      <c r="B6" s="5" t="s">
        <v>2703</v>
      </c>
      <c r="C6" s="5"/>
      <c r="D6" s="5"/>
      <c r="E6" s="5"/>
      <c r="F6" s="5"/>
      <c r="G6" s="5"/>
      <c r="H6" s="5"/>
      <c r="I6" s="5"/>
      <c r="J6" s="5"/>
    </row>
    <row r="7" spans="1:13" ht="24.75" customHeight="1">
      <c r="B7" s="5" t="s">
        <v>2705</v>
      </c>
      <c r="C7" s="5"/>
      <c r="D7" s="5"/>
      <c r="E7" s="5"/>
      <c r="F7" s="5"/>
      <c r="G7" s="5"/>
      <c r="H7" s="5"/>
      <c r="I7" s="5"/>
      <c r="J7" s="5"/>
    </row>
    <row r="8" spans="1:13" ht="24.75" customHeight="1">
      <c r="B8" s="5" t="s">
        <v>2706</v>
      </c>
      <c r="C8" s="5"/>
      <c r="D8" s="5"/>
      <c r="E8" s="5"/>
      <c r="F8" s="5"/>
      <c r="G8" s="5"/>
      <c r="H8" s="5"/>
      <c r="I8" s="5"/>
      <c r="J8" s="5"/>
    </row>
    <row r="9" spans="1:13" ht="24.75" customHeight="1">
      <c r="B9" s="5" t="s">
        <v>2707</v>
      </c>
      <c r="C9" s="5"/>
      <c r="D9" s="5"/>
      <c r="E9" s="5"/>
      <c r="F9" s="5"/>
      <c r="G9" s="5"/>
      <c r="H9" s="5"/>
      <c r="I9" s="5"/>
      <c r="J9" s="5"/>
    </row>
    <row r="10" spans="1:13" ht="24.75" customHeight="1">
      <c r="B10" s="5" t="s">
        <v>2708</v>
      </c>
      <c r="C10" s="5"/>
      <c r="D10" s="5"/>
      <c r="E10" s="5"/>
      <c r="F10" s="5"/>
      <c r="G10" s="5"/>
      <c r="H10" s="5"/>
      <c r="I10" s="5"/>
      <c r="J10" s="5"/>
    </row>
    <row r="11" spans="1:13" ht="24.75" customHeight="1">
      <c r="B11" s="5" t="s">
        <v>2709</v>
      </c>
      <c r="C11" s="5"/>
      <c r="D11" s="5"/>
      <c r="E11" s="5"/>
      <c r="F11" s="5"/>
      <c r="G11" s="5"/>
      <c r="H11" s="5"/>
      <c r="I11" s="5"/>
      <c r="J11" s="5"/>
    </row>
    <row r="12" spans="1:13" ht="24.75" customHeight="1">
      <c r="B12" s="5" t="s">
        <v>2710</v>
      </c>
      <c r="C12" s="5"/>
      <c r="D12" s="5"/>
      <c r="E12" s="5"/>
      <c r="F12" s="5"/>
      <c r="G12" s="5"/>
      <c r="H12" s="5"/>
      <c r="I12" s="5"/>
      <c r="J12" s="5"/>
    </row>
    <row r="13" spans="1:13" ht="24.75" customHeight="1">
      <c r="B13" s="5" t="s">
        <v>2711</v>
      </c>
      <c r="C13" s="6"/>
      <c r="D13" s="6"/>
      <c r="E13" s="6"/>
      <c r="F13" s="6"/>
      <c r="G13" s="6"/>
      <c r="H13" s="6"/>
      <c r="I13" s="6"/>
      <c r="J13" s="6"/>
    </row>
    <row r="14" spans="1:13" ht="24.75" customHeight="1">
      <c r="B14" s="5" t="s">
        <v>2712</v>
      </c>
      <c r="C14" s="6"/>
      <c r="D14" s="6"/>
      <c r="E14" s="6"/>
      <c r="F14" s="6"/>
      <c r="G14" s="6"/>
      <c r="H14" s="6"/>
      <c r="I14" s="6"/>
      <c r="J14" s="6"/>
    </row>
    <row r="15" spans="1:13" ht="24.75" customHeight="1">
      <c r="B15" s="5" t="s">
        <v>2713</v>
      </c>
      <c r="C15" s="6"/>
      <c r="D15" s="6"/>
      <c r="E15" s="6"/>
      <c r="F15" s="6"/>
      <c r="G15" s="6"/>
      <c r="H15" s="6"/>
      <c r="I15" s="6"/>
      <c r="J15" s="6"/>
    </row>
    <row r="16" spans="1:13" ht="24.75" customHeight="1">
      <c r="B16" s="5" t="s">
        <v>2714</v>
      </c>
      <c r="C16" s="6"/>
      <c r="D16" s="6"/>
      <c r="E16" s="6"/>
      <c r="F16" s="6"/>
      <c r="G16" s="6"/>
      <c r="H16" s="6"/>
      <c r="I16" s="6"/>
      <c r="J16" s="6"/>
    </row>
    <row r="17" spans="2:10" ht="24.75" customHeight="1">
      <c r="B17" s="189" t="s">
        <v>2715</v>
      </c>
      <c r="C17" s="189"/>
      <c r="D17" s="189"/>
      <c r="E17" s="189"/>
      <c r="F17" s="189"/>
      <c r="G17" s="189"/>
      <c r="H17" s="189"/>
      <c r="I17" s="189"/>
      <c r="J17" s="189"/>
    </row>
    <row r="18" spans="2:10" ht="24.75" customHeight="1">
      <c r="B18" s="190" t="s">
        <v>3069</v>
      </c>
      <c r="C18" s="190"/>
      <c r="D18" s="190"/>
      <c r="E18" s="190"/>
      <c r="F18" s="190"/>
      <c r="G18" s="190"/>
      <c r="H18" s="190"/>
      <c r="I18" s="190"/>
      <c r="J18" s="190"/>
    </row>
  </sheetData>
  <mergeCells count="5">
    <mergeCell ref="A1:C1"/>
    <mergeCell ref="A3:L3"/>
    <mergeCell ref="B5:J5"/>
    <mergeCell ref="B17:J17"/>
    <mergeCell ref="B18:J18"/>
  </mergeCells>
  <phoneticPr fontId="2" type="noConversion"/>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dimension ref="A1:IR126"/>
  <sheetViews>
    <sheetView showZeros="0" workbookViewId="0">
      <pane xSplit="1" ySplit="3" topLeftCell="B82" activePane="bottomRight" state="frozen"/>
      <selection activeCell="B16" sqref="B16"/>
      <selection pane="topRight" activeCell="B16" sqref="B16"/>
      <selection pane="bottomLeft" activeCell="B16" sqref="B16"/>
      <selection pane="bottomRight" activeCell="J9" sqref="J9"/>
    </sheetView>
  </sheetViews>
  <sheetFormatPr defaultColWidth="9.125" defaultRowHeight="14.25"/>
  <cols>
    <col min="1" max="1" width="42.375" style="84" customWidth="1"/>
    <col min="2" max="2" width="9.875" style="89" hidden="1" customWidth="1"/>
    <col min="3" max="4" width="8.5" style="89" customWidth="1"/>
    <col min="5" max="6" width="8.5" style="84" customWidth="1"/>
    <col min="7" max="7" width="36.25" style="84" customWidth="1"/>
    <col min="8" max="8" width="8.5" style="88" hidden="1" customWidth="1"/>
    <col min="9" max="10" width="8.5" style="88" customWidth="1"/>
    <col min="11" max="12" width="8.5" style="87" customWidth="1"/>
    <col min="13" max="252" width="9.125" style="84" customWidth="1"/>
    <col min="253" max="16384" width="9.125" style="83"/>
  </cols>
  <sheetData>
    <row r="1" spans="1:252" s="107" customFormat="1" ht="32.1" customHeight="1">
      <c r="A1" s="218" t="s">
        <v>2696</v>
      </c>
      <c r="B1" s="218"/>
      <c r="C1" s="218"/>
      <c r="D1" s="218"/>
      <c r="E1" s="218"/>
      <c r="F1" s="218"/>
      <c r="G1" s="218"/>
      <c r="H1" s="218"/>
      <c r="I1" s="218"/>
      <c r="J1" s="218"/>
      <c r="K1" s="218"/>
      <c r="L1" s="218"/>
    </row>
    <row r="2" spans="1:252" s="107" customFormat="1" ht="24" customHeight="1">
      <c r="A2" s="114" t="s">
        <v>1540</v>
      </c>
      <c r="B2" s="113"/>
      <c r="C2" s="113"/>
      <c r="D2" s="113"/>
      <c r="E2" s="112"/>
      <c r="F2" s="112"/>
      <c r="G2" s="112"/>
      <c r="H2" s="113"/>
      <c r="I2" s="113"/>
      <c r="J2" s="113"/>
      <c r="K2" s="112"/>
      <c r="L2" s="111" t="s">
        <v>1529</v>
      </c>
    </row>
    <row r="3" spans="1:252" s="107" customFormat="1" ht="27.95" customHeight="1">
      <c r="A3" s="85" t="s">
        <v>3</v>
      </c>
      <c r="B3" s="110" t="s">
        <v>1601</v>
      </c>
      <c r="C3" s="109" t="s">
        <v>1599</v>
      </c>
      <c r="D3" s="109" t="s">
        <v>1600</v>
      </c>
      <c r="E3" s="108" t="s">
        <v>4</v>
      </c>
      <c r="F3" s="108" t="s">
        <v>70</v>
      </c>
      <c r="G3" s="108" t="s">
        <v>3</v>
      </c>
      <c r="H3" s="109" t="s">
        <v>1601</v>
      </c>
      <c r="I3" s="109" t="s">
        <v>1599</v>
      </c>
      <c r="J3" s="109" t="s">
        <v>1600</v>
      </c>
      <c r="K3" s="108" t="s">
        <v>4</v>
      </c>
      <c r="L3" s="108" t="s">
        <v>70</v>
      </c>
    </row>
    <row r="4" spans="1:252" s="96" customFormat="1" ht="18.75" customHeight="1">
      <c r="A4" s="103" t="s">
        <v>803</v>
      </c>
      <c r="B4" s="97">
        <v>1685</v>
      </c>
      <c r="C4" s="97"/>
      <c r="D4" s="97"/>
      <c r="E4" s="95"/>
      <c r="F4" s="95"/>
      <c r="G4" s="98" t="s">
        <v>205</v>
      </c>
      <c r="H4" s="97"/>
      <c r="I4" s="97"/>
      <c r="J4" s="97"/>
      <c r="K4" s="105"/>
      <c r="L4" s="99"/>
    </row>
    <row r="5" spans="1:252" s="96" customFormat="1" ht="18.75" customHeight="1">
      <c r="A5" s="103" t="s">
        <v>1541</v>
      </c>
      <c r="B5" s="97"/>
      <c r="C5" s="106"/>
      <c r="D5" s="97"/>
      <c r="E5" s="95"/>
      <c r="F5" s="95"/>
      <c r="G5" s="98" t="s">
        <v>1542</v>
      </c>
      <c r="H5" s="97"/>
      <c r="I5" s="97"/>
      <c r="J5" s="97"/>
      <c r="K5" s="105"/>
      <c r="L5" s="99"/>
    </row>
    <row r="6" spans="1:252" s="96" customFormat="1" ht="18.75" customHeight="1">
      <c r="A6" s="103" t="s">
        <v>1543</v>
      </c>
      <c r="B6" s="97"/>
      <c r="C6" s="106"/>
      <c r="D6" s="97"/>
      <c r="E6" s="95"/>
      <c r="F6" s="95"/>
      <c r="G6" s="98" t="s">
        <v>1544</v>
      </c>
      <c r="H6" s="97"/>
      <c r="I6" s="97"/>
      <c r="J6" s="97"/>
      <c r="K6" s="105"/>
      <c r="L6" s="105"/>
    </row>
    <row r="7" spans="1:252" s="96" customFormat="1" ht="18.75" customHeight="1">
      <c r="A7" s="103" t="s">
        <v>1545</v>
      </c>
      <c r="B7" s="97"/>
      <c r="C7" s="106"/>
      <c r="D7" s="97"/>
      <c r="E7" s="95"/>
      <c r="F7" s="95"/>
      <c r="G7" s="98" t="s">
        <v>1546</v>
      </c>
      <c r="H7" s="97"/>
      <c r="I7" s="97"/>
      <c r="J7" s="97"/>
      <c r="K7" s="105"/>
      <c r="L7" s="99"/>
    </row>
    <row r="8" spans="1:252" s="96" customFormat="1" ht="18.75" customHeight="1">
      <c r="A8" s="103" t="s">
        <v>1547</v>
      </c>
      <c r="B8" s="97"/>
      <c r="C8" s="106"/>
      <c r="D8" s="97"/>
      <c r="E8" s="95"/>
      <c r="F8" s="95"/>
      <c r="G8" s="98" t="s">
        <v>1548</v>
      </c>
      <c r="H8" s="97"/>
      <c r="I8" s="97"/>
      <c r="J8" s="97"/>
      <c r="K8" s="105"/>
      <c r="L8" s="105"/>
    </row>
    <row r="9" spans="1:252" s="96" customFormat="1" ht="18.75" customHeight="1">
      <c r="A9" s="103" t="s">
        <v>1549</v>
      </c>
      <c r="B9" s="97"/>
      <c r="C9" s="106"/>
      <c r="D9" s="97"/>
      <c r="E9" s="95"/>
      <c r="F9" s="95"/>
      <c r="G9" s="98" t="s">
        <v>1550</v>
      </c>
      <c r="H9" s="97"/>
      <c r="I9" s="97"/>
      <c r="J9" s="97"/>
      <c r="K9" s="105"/>
      <c r="L9" s="99"/>
    </row>
    <row r="10" spans="1:252" s="96" customFormat="1" ht="18.75" customHeight="1">
      <c r="A10" s="103" t="s">
        <v>1551</v>
      </c>
      <c r="B10" s="97"/>
      <c r="C10" s="106"/>
      <c r="D10" s="97"/>
      <c r="E10" s="95"/>
      <c r="F10" s="95"/>
      <c r="G10" s="98" t="s">
        <v>1552</v>
      </c>
      <c r="H10" s="97"/>
      <c r="I10" s="97"/>
      <c r="J10" s="97"/>
      <c r="K10" s="105"/>
      <c r="L10" s="99"/>
    </row>
    <row r="11" spans="1:252" s="96" customFormat="1" ht="18.75" customHeight="1">
      <c r="A11" s="103" t="s">
        <v>1553</v>
      </c>
      <c r="B11" s="97"/>
      <c r="C11" s="106"/>
      <c r="D11" s="97"/>
      <c r="E11" s="95"/>
      <c r="F11" s="95"/>
      <c r="G11" s="98" t="s">
        <v>1554</v>
      </c>
      <c r="H11" s="97"/>
      <c r="I11" s="97"/>
      <c r="J11" s="97"/>
      <c r="K11" s="105"/>
      <c r="L11" s="99"/>
    </row>
    <row r="12" spans="1:252" s="96" customFormat="1" ht="18.75" customHeight="1">
      <c r="A12" s="103" t="s">
        <v>1555</v>
      </c>
      <c r="B12" s="97"/>
      <c r="C12" s="106"/>
      <c r="D12" s="97"/>
      <c r="E12" s="95"/>
      <c r="F12" s="95"/>
      <c r="G12" s="98" t="s">
        <v>1556</v>
      </c>
      <c r="H12" s="97"/>
      <c r="I12" s="97"/>
      <c r="J12" s="97"/>
      <c r="K12" s="105"/>
      <c r="L12" s="99"/>
    </row>
    <row r="13" spans="1:252" s="96" customFormat="1" ht="18.75" customHeight="1">
      <c r="A13" s="103" t="s">
        <v>1557</v>
      </c>
      <c r="B13" s="97"/>
      <c r="C13" s="106"/>
      <c r="D13" s="97"/>
      <c r="E13" s="95"/>
      <c r="F13" s="95"/>
      <c r="G13" s="98" t="s">
        <v>1558</v>
      </c>
      <c r="H13" s="97"/>
      <c r="I13" s="97"/>
      <c r="J13" s="97"/>
      <c r="K13" s="105"/>
      <c r="L13" s="99"/>
    </row>
    <row r="14" spans="1:252" s="96" customFormat="1" ht="18.75" customHeight="1">
      <c r="A14" s="103" t="s">
        <v>1559</v>
      </c>
      <c r="B14" s="97"/>
      <c r="C14" s="106"/>
      <c r="D14" s="97"/>
      <c r="E14" s="95"/>
      <c r="F14" s="95"/>
      <c r="G14" s="98" t="s">
        <v>1560</v>
      </c>
      <c r="H14" s="97"/>
      <c r="I14" s="97"/>
      <c r="J14" s="97"/>
      <c r="K14" s="105"/>
      <c r="L14" s="99"/>
    </row>
    <row r="15" spans="1:252" s="96" customFormat="1" ht="18.75" customHeight="1">
      <c r="A15" s="103" t="s">
        <v>1561</v>
      </c>
      <c r="B15" s="97"/>
      <c r="C15" s="106"/>
      <c r="D15" s="97"/>
      <c r="E15" s="95"/>
      <c r="F15" s="95"/>
      <c r="G15" s="98" t="s">
        <v>216</v>
      </c>
      <c r="H15" s="97"/>
      <c r="I15" s="97"/>
      <c r="J15" s="97"/>
      <c r="K15" s="105"/>
      <c r="L15" s="99"/>
    </row>
    <row r="16" spans="1:252" s="90" customFormat="1" ht="18.75" customHeight="1">
      <c r="A16" s="103" t="s">
        <v>1562</v>
      </c>
      <c r="B16" s="97"/>
      <c r="C16" s="93"/>
      <c r="D16" s="97"/>
      <c r="E16" s="95"/>
      <c r="F16" s="95"/>
      <c r="G16" s="98" t="s">
        <v>1542</v>
      </c>
      <c r="H16" s="93"/>
      <c r="I16" s="93"/>
      <c r="J16" s="93"/>
      <c r="K16" s="104"/>
      <c r="L16" s="104"/>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c r="DE16" s="91"/>
      <c r="DF16" s="91"/>
      <c r="DG16" s="91"/>
      <c r="DH16" s="91"/>
      <c r="DI16" s="91"/>
      <c r="DJ16" s="91"/>
      <c r="DK16" s="91"/>
      <c r="DL16" s="91"/>
      <c r="DM16" s="91"/>
      <c r="DN16" s="91"/>
      <c r="DO16" s="91"/>
      <c r="DP16" s="91"/>
      <c r="DQ16" s="91"/>
      <c r="DR16" s="91"/>
      <c r="DS16" s="91"/>
      <c r="DT16" s="91"/>
      <c r="DU16" s="91"/>
      <c r="DV16" s="91"/>
      <c r="DW16" s="91"/>
      <c r="DX16" s="91"/>
      <c r="DY16" s="91"/>
      <c r="DZ16" s="91"/>
      <c r="EA16" s="91"/>
      <c r="EB16" s="91"/>
      <c r="EC16" s="91"/>
      <c r="ED16" s="91"/>
      <c r="EE16" s="91"/>
      <c r="EF16" s="91"/>
      <c r="EG16" s="91"/>
      <c r="EH16" s="91"/>
      <c r="EI16" s="91"/>
      <c r="EJ16" s="91"/>
      <c r="EK16" s="91"/>
      <c r="EL16" s="91"/>
      <c r="EM16" s="91"/>
      <c r="EN16" s="91"/>
      <c r="EO16" s="91"/>
      <c r="EP16" s="91"/>
      <c r="EQ16" s="91"/>
      <c r="ER16" s="91"/>
      <c r="ES16" s="91"/>
      <c r="ET16" s="91"/>
      <c r="EU16" s="91"/>
      <c r="EV16" s="91"/>
      <c r="EW16" s="91"/>
      <c r="EX16" s="91"/>
      <c r="EY16" s="91"/>
      <c r="EZ16" s="91"/>
      <c r="FA16" s="91"/>
      <c r="FB16" s="91"/>
      <c r="FC16" s="91"/>
      <c r="FD16" s="91"/>
      <c r="FE16" s="91"/>
      <c r="FF16" s="91"/>
      <c r="FG16" s="91"/>
      <c r="FH16" s="91"/>
      <c r="FI16" s="91"/>
      <c r="FJ16" s="91"/>
      <c r="FK16" s="91"/>
      <c r="FL16" s="91"/>
      <c r="FM16" s="91"/>
      <c r="FN16" s="91"/>
      <c r="FO16" s="91"/>
      <c r="FP16" s="91"/>
      <c r="FQ16" s="91"/>
      <c r="FR16" s="91"/>
      <c r="FS16" s="91"/>
      <c r="FT16" s="91"/>
      <c r="FU16" s="91"/>
      <c r="FV16" s="91"/>
      <c r="FW16" s="91"/>
      <c r="FX16" s="91"/>
      <c r="FY16" s="91"/>
      <c r="FZ16" s="91"/>
      <c r="GA16" s="91"/>
      <c r="GB16" s="91"/>
      <c r="GC16" s="91"/>
      <c r="GD16" s="91"/>
      <c r="GE16" s="91"/>
      <c r="GF16" s="91"/>
      <c r="GG16" s="91"/>
      <c r="GH16" s="91"/>
      <c r="GI16" s="91"/>
      <c r="GJ16" s="91"/>
      <c r="GK16" s="91"/>
      <c r="GL16" s="91"/>
      <c r="GM16" s="91"/>
      <c r="GN16" s="91"/>
      <c r="GO16" s="91"/>
      <c r="GP16" s="91"/>
      <c r="GQ16" s="91"/>
      <c r="GR16" s="91"/>
      <c r="GS16" s="91"/>
      <c r="GT16" s="91"/>
      <c r="GU16" s="91"/>
      <c r="GV16" s="91"/>
      <c r="GW16" s="91"/>
      <c r="GX16" s="91"/>
      <c r="GY16" s="91"/>
      <c r="GZ16" s="91"/>
      <c r="HA16" s="91"/>
      <c r="HB16" s="91"/>
      <c r="HC16" s="91"/>
      <c r="HD16" s="91"/>
      <c r="HE16" s="91"/>
      <c r="HF16" s="91"/>
      <c r="HG16" s="91"/>
      <c r="HH16" s="91"/>
      <c r="HI16" s="91"/>
      <c r="HJ16" s="91"/>
      <c r="HK16" s="91"/>
      <c r="HL16" s="91"/>
      <c r="HM16" s="91"/>
      <c r="HN16" s="91"/>
      <c r="HO16" s="91"/>
      <c r="HP16" s="91"/>
      <c r="HQ16" s="91"/>
      <c r="HR16" s="91"/>
      <c r="HS16" s="91"/>
      <c r="HT16" s="91"/>
      <c r="HU16" s="91"/>
      <c r="HV16" s="91"/>
      <c r="HW16" s="91"/>
      <c r="HX16" s="91"/>
      <c r="HY16" s="91"/>
      <c r="HZ16" s="91"/>
      <c r="IA16" s="91"/>
      <c r="IB16" s="91"/>
      <c r="IC16" s="91"/>
      <c r="ID16" s="91"/>
      <c r="IE16" s="91"/>
      <c r="IF16" s="91"/>
      <c r="IG16" s="91"/>
      <c r="IH16" s="91"/>
      <c r="II16" s="91"/>
      <c r="IJ16" s="91"/>
      <c r="IK16" s="91"/>
      <c r="IL16" s="91"/>
      <c r="IM16" s="91"/>
      <c r="IN16" s="91"/>
      <c r="IO16" s="91"/>
      <c r="IP16" s="91"/>
      <c r="IQ16" s="91"/>
      <c r="IR16" s="91"/>
    </row>
    <row r="17" spans="1:252" s="96" customFormat="1" ht="18.75" customHeight="1">
      <c r="A17" s="103" t="s">
        <v>1563</v>
      </c>
      <c r="B17" s="97"/>
      <c r="C17" s="93"/>
      <c r="D17" s="97"/>
      <c r="E17" s="95"/>
      <c r="F17" s="95"/>
      <c r="G17" s="98" t="s">
        <v>1544</v>
      </c>
      <c r="H17" s="93"/>
      <c r="I17" s="93"/>
      <c r="J17" s="93"/>
      <c r="K17" s="105"/>
      <c r="L17" s="105"/>
    </row>
    <row r="18" spans="1:252" s="96" customFormat="1" ht="18.75" customHeight="1">
      <c r="A18" s="103" t="s">
        <v>1564</v>
      </c>
      <c r="B18" s="97"/>
      <c r="C18" s="97"/>
      <c r="D18" s="97"/>
      <c r="E18" s="95"/>
      <c r="F18" s="95"/>
      <c r="G18" s="98" t="s">
        <v>1546</v>
      </c>
      <c r="H18" s="97"/>
      <c r="I18" s="97"/>
      <c r="J18" s="97"/>
      <c r="K18" s="105"/>
      <c r="L18" s="99"/>
    </row>
    <row r="19" spans="1:252" s="96" customFormat="1" ht="18.75" customHeight="1">
      <c r="A19" s="103" t="s">
        <v>1565</v>
      </c>
      <c r="B19" s="97"/>
      <c r="C19" s="97"/>
      <c r="D19" s="97"/>
      <c r="E19" s="95"/>
      <c r="F19" s="95"/>
      <c r="G19" s="98" t="s">
        <v>1548</v>
      </c>
      <c r="H19" s="97"/>
      <c r="I19" s="97"/>
      <c r="J19" s="97"/>
      <c r="K19" s="105"/>
      <c r="L19" s="105"/>
    </row>
    <row r="20" spans="1:252" s="90" customFormat="1" ht="18.75" customHeight="1">
      <c r="A20" s="103" t="s">
        <v>1566</v>
      </c>
      <c r="B20" s="97">
        <v>451</v>
      </c>
      <c r="C20" s="97"/>
      <c r="D20" s="97"/>
      <c r="E20" s="95"/>
      <c r="F20" s="95"/>
      <c r="G20" s="98" t="s">
        <v>1550</v>
      </c>
      <c r="H20" s="97"/>
      <c r="I20" s="97"/>
      <c r="J20" s="97"/>
      <c r="K20" s="105"/>
      <c r="L20" s="104"/>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1"/>
      <c r="BU20" s="91"/>
      <c r="BV20" s="91"/>
      <c r="BW20" s="91"/>
      <c r="BX20" s="91"/>
      <c r="BY20" s="91"/>
      <c r="BZ20" s="91"/>
      <c r="CA20" s="91"/>
      <c r="CB20" s="91"/>
      <c r="CC20" s="91"/>
      <c r="CD20" s="91"/>
      <c r="CE20" s="91"/>
      <c r="CF20" s="91"/>
      <c r="CG20" s="91"/>
      <c r="CH20" s="91"/>
      <c r="CI20" s="91"/>
      <c r="CJ20" s="91"/>
      <c r="CK20" s="91"/>
      <c r="CL20" s="91"/>
      <c r="CM20" s="91"/>
      <c r="CN20" s="91"/>
      <c r="CO20" s="91"/>
      <c r="CP20" s="91"/>
      <c r="CQ20" s="91"/>
      <c r="CR20" s="91"/>
      <c r="CS20" s="91"/>
      <c r="CT20" s="91"/>
      <c r="CU20" s="91"/>
      <c r="CV20" s="91"/>
      <c r="CW20" s="91"/>
      <c r="CX20" s="91"/>
      <c r="CY20" s="91"/>
      <c r="CZ20" s="91"/>
      <c r="DA20" s="91"/>
      <c r="DB20" s="91"/>
      <c r="DC20" s="91"/>
      <c r="DD20" s="91"/>
      <c r="DE20" s="91"/>
      <c r="DF20" s="91"/>
      <c r="DG20" s="91"/>
      <c r="DH20" s="91"/>
      <c r="DI20" s="91"/>
      <c r="DJ20" s="91"/>
      <c r="DK20" s="91"/>
      <c r="DL20" s="91"/>
      <c r="DM20" s="91"/>
      <c r="DN20" s="91"/>
      <c r="DO20" s="91"/>
      <c r="DP20" s="91"/>
      <c r="DQ20" s="91"/>
      <c r="DR20" s="91"/>
      <c r="DS20" s="91"/>
      <c r="DT20" s="91"/>
      <c r="DU20" s="91"/>
      <c r="DV20" s="91"/>
      <c r="DW20" s="91"/>
      <c r="DX20" s="91"/>
      <c r="DY20" s="91"/>
      <c r="DZ20" s="91"/>
      <c r="EA20" s="91"/>
      <c r="EB20" s="91"/>
      <c r="EC20" s="91"/>
      <c r="ED20" s="91"/>
      <c r="EE20" s="91"/>
      <c r="EF20" s="91"/>
      <c r="EG20" s="91"/>
      <c r="EH20" s="91"/>
      <c r="EI20" s="91"/>
      <c r="EJ20" s="91"/>
      <c r="EK20" s="91"/>
      <c r="EL20" s="91"/>
      <c r="EM20" s="91"/>
      <c r="EN20" s="91"/>
      <c r="EO20" s="91"/>
      <c r="EP20" s="91"/>
      <c r="EQ20" s="91"/>
      <c r="ER20" s="91"/>
      <c r="ES20" s="91"/>
      <c r="ET20" s="91"/>
      <c r="EU20" s="91"/>
      <c r="EV20" s="91"/>
      <c r="EW20" s="91"/>
      <c r="EX20" s="91"/>
      <c r="EY20" s="91"/>
      <c r="EZ20" s="91"/>
      <c r="FA20" s="91"/>
      <c r="FB20" s="91"/>
      <c r="FC20" s="91"/>
      <c r="FD20" s="91"/>
      <c r="FE20" s="91"/>
      <c r="FF20" s="91"/>
      <c r="FG20" s="91"/>
      <c r="FH20" s="91"/>
      <c r="FI20" s="91"/>
      <c r="FJ20" s="91"/>
      <c r="FK20" s="91"/>
      <c r="FL20" s="91"/>
      <c r="FM20" s="91"/>
      <c r="FN20" s="91"/>
      <c r="FO20" s="91"/>
      <c r="FP20" s="91"/>
      <c r="FQ20" s="91"/>
      <c r="FR20" s="91"/>
      <c r="FS20" s="91"/>
      <c r="FT20" s="91"/>
      <c r="FU20" s="91"/>
      <c r="FV20" s="91"/>
      <c r="FW20" s="91"/>
      <c r="FX20" s="91"/>
      <c r="FY20" s="91"/>
      <c r="FZ20" s="91"/>
      <c r="GA20" s="91"/>
      <c r="GB20" s="91"/>
      <c r="GC20" s="91"/>
      <c r="GD20" s="91"/>
      <c r="GE20" s="91"/>
      <c r="GF20" s="91"/>
      <c r="GG20" s="91"/>
      <c r="GH20" s="91"/>
      <c r="GI20" s="91"/>
      <c r="GJ20" s="91"/>
      <c r="GK20" s="91"/>
      <c r="GL20" s="91"/>
      <c r="GM20" s="91"/>
      <c r="GN20" s="91"/>
      <c r="GO20" s="91"/>
      <c r="GP20" s="91"/>
      <c r="GQ20" s="91"/>
      <c r="GR20" s="91"/>
      <c r="GS20" s="91"/>
      <c r="GT20" s="91"/>
      <c r="GU20" s="91"/>
      <c r="GV20" s="91"/>
      <c r="GW20" s="91"/>
      <c r="GX20" s="91"/>
      <c r="GY20" s="91"/>
      <c r="GZ20" s="91"/>
      <c r="HA20" s="91"/>
      <c r="HB20" s="91"/>
      <c r="HC20" s="91"/>
      <c r="HD20" s="91"/>
      <c r="HE20" s="91"/>
      <c r="HF20" s="91"/>
      <c r="HG20" s="91"/>
      <c r="HH20" s="91"/>
      <c r="HI20" s="91"/>
      <c r="HJ20" s="91"/>
      <c r="HK20" s="91"/>
      <c r="HL20" s="91"/>
      <c r="HM20" s="91"/>
      <c r="HN20" s="91"/>
      <c r="HO20" s="91"/>
      <c r="HP20" s="91"/>
      <c r="HQ20" s="91"/>
      <c r="HR20" s="91"/>
      <c r="HS20" s="91"/>
      <c r="HT20" s="91"/>
      <c r="HU20" s="91"/>
      <c r="HV20" s="91"/>
      <c r="HW20" s="91"/>
      <c r="HX20" s="91"/>
      <c r="HY20" s="91"/>
      <c r="HZ20" s="91"/>
      <c r="IA20" s="91"/>
      <c r="IB20" s="91"/>
      <c r="IC20" s="91"/>
      <c r="ID20" s="91"/>
      <c r="IE20" s="91"/>
      <c r="IF20" s="91"/>
      <c r="IG20" s="91"/>
      <c r="IH20" s="91"/>
      <c r="II20" s="91"/>
      <c r="IJ20" s="91"/>
      <c r="IK20" s="91"/>
      <c r="IL20" s="91"/>
      <c r="IM20" s="91"/>
      <c r="IN20" s="91"/>
      <c r="IO20" s="91"/>
      <c r="IP20" s="91"/>
      <c r="IQ20" s="91"/>
      <c r="IR20" s="91"/>
    </row>
    <row r="21" spans="1:252" s="87" customFormat="1" ht="18.75" customHeight="1">
      <c r="A21" s="103" t="s">
        <v>1567</v>
      </c>
      <c r="B21" s="97"/>
      <c r="C21" s="102"/>
      <c r="D21" s="97"/>
      <c r="E21" s="95"/>
      <c r="F21" s="95"/>
      <c r="G21" s="101" t="s">
        <v>1552</v>
      </c>
      <c r="H21" s="102"/>
      <c r="I21" s="102"/>
      <c r="J21" s="102"/>
      <c r="K21" s="101"/>
      <c r="L21" s="101"/>
    </row>
    <row r="22" spans="1:252" s="87" customFormat="1" ht="18.75" customHeight="1">
      <c r="A22" s="103" t="s">
        <v>1568</v>
      </c>
      <c r="B22" s="97"/>
      <c r="C22" s="102"/>
      <c r="D22" s="97"/>
      <c r="E22" s="95"/>
      <c r="F22" s="95"/>
      <c r="G22" s="101" t="s">
        <v>1554</v>
      </c>
      <c r="H22" s="102"/>
      <c r="I22" s="102"/>
      <c r="J22" s="102"/>
      <c r="K22" s="101"/>
      <c r="L22" s="101"/>
    </row>
    <row r="23" spans="1:252" s="87" customFormat="1" ht="18.75" customHeight="1">
      <c r="A23" s="103" t="s">
        <v>1569</v>
      </c>
      <c r="B23" s="97"/>
      <c r="C23" s="102"/>
      <c r="D23" s="97"/>
      <c r="E23" s="95"/>
      <c r="F23" s="95"/>
      <c r="G23" s="101" t="s">
        <v>1556</v>
      </c>
      <c r="H23" s="102"/>
      <c r="I23" s="102"/>
      <c r="J23" s="102"/>
      <c r="K23" s="101"/>
      <c r="L23" s="101"/>
    </row>
    <row r="24" spans="1:252" s="87" customFormat="1" ht="18.75" customHeight="1">
      <c r="A24" s="103" t="s">
        <v>1570</v>
      </c>
      <c r="B24" s="97"/>
      <c r="C24" s="102"/>
      <c r="D24" s="97"/>
      <c r="E24" s="95"/>
      <c r="F24" s="95"/>
      <c r="G24" s="101" t="s">
        <v>1558</v>
      </c>
      <c r="H24" s="102"/>
      <c r="I24" s="102"/>
      <c r="J24" s="102"/>
      <c r="K24" s="101"/>
      <c r="L24" s="101"/>
    </row>
    <row r="25" spans="1:252" s="87" customFormat="1" ht="18.75" customHeight="1">
      <c r="A25" s="103" t="s">
        <v>1571</v>
      </c>
      <c r="B25" s="97"/>
      <c r="C25" s="102"/>
      <c r="D25" s="97"/>
      <c r="E25" s="95"/>
      <c r="F25" s="95"/>
      <c r="G25" s="101" t="s">
        <v>1560</v>
      </c>
      <c r="H25" s="102"/>
      <c r="I25" s="102"/>
      <c r="J25" s="102"/>
      <c r="K25" s="101"/>
      <c r="L25" s="101"/>
    </row>
    <row r="26" spans="1:252" s="87" customFormat="1" ht="18.75" customHeight="1">
      <c r="A26" s="103" t="s">
        <v>1572</v>
      </c>
      <c r="B26" s="97"/>
      <c r="C26" s="102"/>
      <c r="D26" s="97"/>
      <c r="E26" s="95"/>
      <c r="F26" s="95"/>
      <c r="G26" s="101" t="s">
        <v>226</v>
      </c>
      <c r="H26" s="102"/>
      <c r="I26" s="102"/>
      <c r="J26" s="102"/>
      <c r="K26" s="101"/>
      <c r="L26" s="101"/>
    </row>
    <row r="27" spans="1:252" s="87" customFormat="1" ht="18.75" customHeight="1">
      <c r="A27" s="103" t="s">
        <v>1573</v>
      </c>
      <c r="B27" s="97"/>
      <c r="C27" s="102"/>
      <c r="D27" s="97"/>
      <c r="E27" s="95"/>
      <c r="F27" s="95"/>
      <c r="G27" s="101" t="s">
        <v>1542</v>
      </c>
      <c r="H27" s="102"/>
      <c r="I27" s="102"/>
      <c r="J27" s="102"/>
      <c r="K27" s="101"/>
      <c r="L27" s="101"/>
    </row>
    <row r="28" spans="1:252" s="87" customFormat="1" ht="18.75" customHeight="1">
      <c r="A28" s="103" t="s">
        <v>1574</v>
      </c>
      <c r="B28" s="97"/>
      <c r="C28" s="102"/>
      <c r="D28" s="97"/>
      <c r="E28" s="95"/>
      <c r="F28" s="95"/>
      <c r="G28" s="101" t="s">
        <v>1544</v>
      </c>
      <c r="H28" s="102"/>
      <c r="I28" s="102"/>
      <c r="J28" s="102"/>
      <c r="K28" s="101"/>
      <c r="L28" s="101"/>
    </row>
    <row r="29" spans="1:252" s="87" customFormat="1" ht="18.75" customHeight="1">
      <c r="A29" s="103" t="s">
        <v>1575</v>
      </c>
      <c r="B29" s="97"/>
      <c r="C29" s="102"/>
      <c r="D29" s="97"/>
      <c r="E29" s="95"/>
      <c r="F29" s="95"/>
      <c r="G29" s="101" t="s">
        <v>1546</v>
      </c>
      <c r="H29" s="102"/>
      <c r="I29" s="102"/>
      <c r="J29" s="102"/>
      <c r="K29" s="101"/>
      <c r="L29" s="101"/>
    </row>
    <row r="30" spans="1:252" s="87" customFormat="1" ht="18.75" customHeight="1">
      <c r="A30" s="103" t="s">
        <v>1576</v>
      </c>
      <c r="B30" s="97"/>
      <c r="C30" s="102"/>
      <c r="D30" s="97"/>
      <c r="E30" s="95"/>
      <c r="F30" s="95"/>
      <c r="G30" s="101" t="s">
        <v>1548</v>
      </c>
      <c r="H30" s="102"/>
      <c r="I30" s="102"/>
      <c r="J30" s="102"/>
      <c r="K30" s="101"/>
      <c r="L30" s="101"/>
    </row>
    <row r="31" spans="1:252" s="87" customFormat="1" ht="18.75" customHeight="1">
      <c r="A31" s="103" t="s">
        <v>1577</v>
      </c>
      <c r="B31" s="97"/>
      <c r="C31" s="102"/>
      <c r="D31" s="97"/>
      <c r="E31" s="95"/>
      <c r="F31" s="95"/>
      <c r="G31" s="101" t="s">
        <v>1550</v>
      </c>
      <c r="H31" s="102"/>
      <c r="I31" s="102"/>
      <c r="J31" s="102"/>
      <c r="K31" s="101"/>
      <c r="L31" s="101"/>
    </row>
    <row r="32" spans="1:252" s="87" customFormat="1" ht="18.75" customHeight="1">
      <c r="A32" s="103" t="s">
        <v>1578</v>
      </c>
      <c r="B32" s="97"/>
      <c r="C32" s="102"/>
      <c r="D32" s="97"/>
      <c r="E32" s="95"/>
      <c r="F32" s="95"/>
      <c r="G32" s="101" t="s">
        <v>1552</v>
      </c>
      <c r="H32" s="102"/>
      <c r="I32" s="102"/>
      <c r="J32" s="102"/>
      <c r="K32" s="101"/>
      <c r="L32" s="101"/>
    </row>
    <row r="33" spans="1:12" s="87" customFormat="1" ht="18.75" customHeight="1">
      <c r="A33" s="103" t="s">
        <v>1579</v>
      </c>
      <c r="B33" s="97"/>
      <c r="C33" s="102"/>
      <c r="D33" s="97"/>
      <c r="E33" s="95"/>
      <c r="F33" s="95"/>
      <c r="G33" s="101" t="s">
        <v>1554</v>
      </c>
      <c r="H33" s="102"/>
      <c r="I33" s="102"/>
      <c r="J33" s="102"/>
      <c r="K33" s="101"/>
      <c r="L33" s="101"/>
    </row>
    <row r="34" spans="1:12" s="87" customFormat="1" ht="18.75" customHeight="1">
      <c r="A34" s="103" t="s">
        <v>806</v>
      </c>
      <c r="B34" s="102"/>
      <c r="C34" s="102"/>
      <c r="D34" s="102"/>
      <c r="E34" s="95"/>
      <c r="F34" s="95"/>
      <c r="G34" s="101" t="s">
        <v>1556</v>
      </c>
      <c r="H34" s="102"/>
      <c r="I34" s="102"/>
      <c r="J34" s="102"/>
      <c r="K34" s="101"/>
      <c r="L34" s="101"/>
    </row>
    <row r="35" spans="1:12" s="87" customFormat="1" ht="18.75" customHeight="1">
      <c r="A35" s="103" t="s">
        <v>1580</v>
      </c>
      <c r="B35" s="97">
        <v>1234</v>
      </c>
      <c r="C35" s="99"/>
      <c r="D35" s="99"/>
      <c r="E35" s="95"/>
      <c r="F35" s="95"/>
      <c r="G35" s="101" t="s">
        <v>1558</v>
      </c>
      <c r="H35" s="102"/>
      <c r="I35" s="102"/>
      <c r="J35" s="102"/>
      <c r="K35" s="101"/>
      <c r="L35" s="101"/>
    </row>
    <row r="36" spans="1:12" s="87" customFormat="1" ht="18.75" customHeight="1">
      <c r="A36" s="103" t="s">
        <v>808</v>
      </c>
      <c r="B36" s="97">
        <v>6471</v>
      </c>
      <c r="C36" s="97"/>
      <c r="D36" s="97"/>
      <c r="E36" s="95"/>
      <c r="F36" s="95"/>
      <c r="G36" s="101" t="s">
        <v>1560</v>
      </c>
      <c r="H36" s="102"/>
      <c r="I36" s="102"/>
      <c r="J36" s="102"/>
      <c r="K36" s="101"/>
      <c r="L36" s="101"/>
    </row>
    <row r="37" spans="1:12" s="87" customFormat="1" ht="18.75" customHeight="1">
      <c r="A37" s="103" t="s">
        <v>1581</v>
      </c>
      <c r="B37" s="97">
        <v>5023</v>
      </c>
      <c r="C37" s="99"/>
      <c r="D37" s="99"/>
      <c r="E37" s="95"/>
      <c r="F37" s="95"/>
      <c r="G37" s="101" t="s">
        <v>231</v>
      </c>
      <c r="H37" s="102"/>
      <c r="I37" s="102"/>
      <c r="J37" s="102"/>
      <c r="K37" s="101"/>
      <c r="L37" s="101"/>
    </row>
    <row r="38" spans="1:12" s="87" customFormat="1" ht="18.75" customHeight="1">
      <c r="A38" s="103" t="s">
        <v>1582</v>
      </c>
      <c r="B38" s="97">
        <v>1448</v>
      </c>
      <c r="C38" s="99"/>
      <c r="D38" s="99"/>
      <c r="E38" s="95"/>
      <c r="F38" s="95"/>
      <c r="G38" s="101" t="s">
        <v>235</v>
      </c>
      <c r="H38" s="102"/>
      <c r="I38" s="102"/>
      <c r="J38" s="102"/>
      <c r="K38" s="101"/>
      <c r="L38" s="101"/>
    </row>
    <row r="39" spans="1:12" s="87" customFormat="1" ht="18.75" customHeight="1">
      <c r="A39" s="103" t="s">
        <v>1583</v>
      </c>
      <c r="B39" s="97"/>
      <c r="C39" s="102"/>
      <c r="D39" s="97"/>
      <c r="E39" s="95"/>
      <c r="F39" s="95"/>
      <c r="G39" s="101" t="s">
        <v>1584</v>
      </c>
      <c r="H39" s="102"/>
      <c r="I39" s="102"/>
      <c r="J39" s="102"/>
      <c r="K39" s="101"/>
      <c r="L39" s="101"/>
    </row>
    <row r="40" spans="1:12" s="87" customFormat="1" ht="18.75" customHeight="1">
      <c r="A40" s="103" t="s">
        <v>1585</v>
      </c>
      <c r="B40" s="97"/>
      <c r="C40" s="102"/>
      <c r="D40" s="97"/>
      <c r="E40" s="95"/>
      <c r="F40" s="95"/>
      <c r="G40" s="101" t="s">
        <v>261</v>
      </c>
      <c r="H40" s="102"/>
      <c r="I40" s="102"/>
      <c r="J40" s="102"/>
      <c r="K40" s="101"/>
      <c r="L40" s="101"/>
    </row>
    <row r="41" spans="1:12" s="87" customFormat="1" ht="18.75" customHeight="1">
      <c r="A41" s="103" t="s">
        <v>811</v>
      </c>
      <c r="B41" s="97">
        <v>10</v>
      </c>
      <c r="C41" s="102"/>
      <c r="D41" s="97"/>
      <c r="E41" s="95"/>
      <c r="F41" s="95"/>
      <c r="G41" s="101" t="s">
        <v>1542</v>
      </c>
      <c r="H41" s="102"/>
      <c r="I41" s="102"/>
      <c r="J41" s="102"/>
      <c r="K41" s="101"/>
      <c r="L41" s="101"/>
    </row>
    <row r="42" spans="1:12" s="87" customFormat="1" ht="18.75" customHeight="1">
      <c r="A42" s="103" t="s">
        <v>1586</v>
      </c>
      <c r="B42" s="97"/>
      <c r="C42" s="102"/>
      <c r="D42" s="97"/>
      <c r="E42" s="95"/>
      <c r="F42" s="95"/>
      <c r="G42" s="101" t="s">
        <v>1544</v>
      </c>
      <c r="H42" s="102"/>
      <c r="I42" s="102"/>
      <c r="J42" s="102"/>
      <c r="K42" s="101"/>
      <c r="L42" s="101"/>
    </row>
    <row r="43" spans="1:12" s="87" customFormat="1" ht="18.75" customHeight="1">
      <c r="A43" s="103" t="s">
        <v>1587</v>
      </c>
      <c r="B43" s="97"/>
      <c r="C43" s="102"/>
      <c r="D43" s="97"/>
      <c r="E43" s="95"/>
      <c r="F43" s="95"/>
      <c r="G43" s="101" t="s">
        <v>1546</v>
      </c>
      <c r="H43" s="102"/>
      <c r="I43" s="102"/>
      <c r="J43" s="102"/>
      <c r="K43" s="101"/>
      <c r="L43" s="101"/>
    </row>
    <row r="44" spans="1:12" s="87" customFormat="1" ht="18.75" customHeight="1">
      <c r="A44" s="103" t="s">
        <v>1588</v>
      </c>
      <c r="B44" s="97"/>
      <c r="C44" s="102"/>
      <c r="D44" s="97"/>
      <c r="E44" s="95"/>
      <c r="F44" s="95"/>
      <c r="G44" s="101" t="s">
        <v>1548</v>
      </c>
      <c r="H44" s="102"/>
      <c r="I44" s="102"/>
      <c r="J44" s="102"/>
      <c r="K44" s="101"/>
      <c r="L44" s="101"/>
    </row>
    <row r="45" spans="1:12" s="87" customFormat="1" ht="18.75" customHeight="1">
      <c r="A45" s="103" t="s">
        <v>1589</v>
      </c>
      <c r="B45" s="97"/>
      <c r="C45" s="102"/>
      <c r="D45" s="97"/>
      <c r="E45" s="95"/>
      <c r="F45" s="95"/>
      <c r="G45" s="101" t="s">
        <v>1550</v>
      </c>
      <c r="H45" s="102"/>
      <c r="I45" s="102"/>
      <c r="J45" s="102"/>
      <c r="K45" s="101"/>
      <c r="L45" s="101"/>
    </row>
    <row r="46" spans="1:12" s="87" customFormat="1" ht="18.75" customHeight="1">
      <c r="A46" s="103" t="s">
        <v>1590</v>
      </c>
      <c r="B46" s="97">
        <v>10</v>
      </c>
      <c r="C46" s="102"/>
      <c r="D46" s="97"/>
      <c r="E46" s="95"/>
      <c r="F46" s="95"/>
      <c r="G46" s="101" t="s">
        <v>1552</v>
      </c>
      <c r="H46" s="102"/>
      <c r="I46" s="102"/>
      <c r="J46" s="102"/>
      <c r="K46" s="101"/>
      <c r="L46" s="101"/>
    </row>
    <row r="47" spans="1:12" s="87" customFormat="1" ht="18.75" customHeight="1">
      <c r="A47" s="103" t="s">
        <v>812</v>
      </c>
      <c r="B47" s="97"/>
      <c r="C47" s="97"/>
      <c r="D47" s="97"/>
      <c r="E47" s="95"/>
      <c r="F47" s="95"/>
      <c r="G47" s="101" t="s">
        <v>1554</v>
      </c>
      <c r="H47" s="102"/>
      <c r="I47" s="102"/>
      <c r="J47" s="102"/>
      <c r="K47" s="101"/>
      <c r="L47" s="101"/>
    </row>
    <row r="48" spans="1:12" s="87" customFormat="1" ht="18.75" customHeight="1">
      <c r="A48" s="98" t="s">
        <v>1591</v>
      </c>
      <c r="B48" s="102"/>
      <c r="C48" s="102"/>
      <c r="D48" s="102"/>
      <c r="E48" s="95"/>
      <c r="F48" s="95"/>
      <c r="G48" s="101" t="s">
        <v>1556</v>
      </c>
      <c r="H48" s="102"/>
      <c r="I48" s="102"/>
      <c r="J48" s="102"/>
      <c r="K48" s="101"/>
      <c r="L48" s="101"/>
    </row>
    <row r="49" spans="1:12" s="87" customFormat="1" ht="18.75" customHeight="1">
      <c r="A49" s="98" t="s">
        <v>1592</v>
      </c>
      <c r="B49" s="97"/>
      <c r="C49" s="102"/>
      <c r="D49" s="97"/>
      <c r="E49" s="95"/>
      <c r="F49" s="95"/>
      <c r="G49" s="101" t="s">
        <v>1558</v>
      </c>
      <c r="H49" s="102"/>
      <c r="I49" s="102"/>
      <c r="J49" s="102"/>
      <c r="K49" s="101"/>
      <c r="L49" s="101"/>
    </row>
    <row r="50" spans="1:12" s="87" customFormat="1" ht="18.75" customHeight="1">
      <c r="A50" s="98" t="s">
        <v>1593</v>
      </c>
      <c r="B50" s="97"/>
      <c r="C50" s="102"/>
      <c r="D50" s="97"/>
      <c r="E50" s="95"/>
      <c r="F50" s="95"/>
      <c r="G50" s="101" t="s">
        <v>1560</v>
      </c>
      <c r="H50" s="102"/>
      <c r="I50" s="102"/>
      <c r="J50" s="102"/>
      <c r="K50" s="101"/>
      <c r="L50" s="101"/>
    </row>
    <row r="51" spans="1:12" s="87" customFormat="1" ht="18.75" customHeight="1">
      <c r="A51" s="98" t="s">
        <v>1594</v>
      </c>
      <c r="B51" s="97">
        <v>653</v>
      </c>
      <c r="C51" s="99"/>
      <c r="D51" s="99"/>
      <c r="E51" s="95"/>
      <c r="F51" s="95"/>
      <c r="G51" s="101" t="s">
        <v>278</v>
      </c>
      <c r="H51" s="102"/>
      <c r="I51" s="102"/>
      <c r="J51" s="102"/>
      <c r="K51" s="101"/>
      <c r="L51" s="101"/>
    </row>
    <row r="52" spans="1:12" s="87" customFormat="1" ht="18.75" customHeight="1">
      <c r="A52" s="98"/>
      <c r="B52" s="97"/>
      <c r="C52" s="102"/>
      <c r="D52" s="97"/>
      <c r="E52" s="95"/>
      <c r="F52" s="95"/>
      <c r="G52" s="101" t="s">
        <v>1542</v>
      </c>
      <c r="H52" s="102"/>
      <c r="I52" s="102"/>
      <c r="J52" s="102"/>
      <c r="K52" s="101"/>
      <c r="L52" s="101"/>
    </row>
    <row r="53" spans="1:12" s="87" customFormat="1" ht="18.75" customHeight="1">
      <c r="A53" s="98"/>
      <c r="B53" s="97"/>
      <c r="C53" s="102"/>
      <c r="D53" s="97"/>
      <c r="E53" s="95"/>
      <c r="F53" s="95"/>
      <c r="G53" s="101" t="s">
        <v>1544</v>
      </c>
      <c r="H53" s="102"/>
      <c r="I53" s="102"/>
      <c r="J53" s="102"/>
      <c r="K53" s="101"/>
      <c r="L53" s="101"/>
    </row>
    <row r="54" spans="1:12" s="87" customFormat="1" ht="18.75" customHeight="1">
      <c r="A54" s="98"/>
      <c r="B54" s="97"/>
      <c r="C54" s="102"/>
      <c r="D54" s="97"/>
      <c r="E54" s="95"/>
      <c r="F54" s="95"/>
      <c r="G54" s="101" t="s">
        <v>1546</v>
      </c>
      <c r="H54" s="102"/>
      <c r="I54" s="102"/>
      <c r="J54" s="102"/>
      <c r="K54" s="101"/>
      <c r="L54" s="101"/>
    </row>
    <row r="55" spans="1:12" s="87" customFormat="1" ht="18.75" customHeight="1">
      <c r="A55" s="98"/>
      <c r="B55" s="97"/>
      <c r="C55" s="102"/>
      <c r="D55" s="97"/>
      <c r="E55" s="95"/>
      <c r="F55" s="95"/>
      <c r="G55" s="101" t="s">
        <v>1548</v>
      </c>
      <c r="H55" s="102"/>
      <c r="I55" s="102"/>
      <c r="J55" s="102"/>
      <c r="K55" s="101"/>
      <c r="L55" s="101"/>
    </row>
    <row r="56" spans="1:12" s="87" customFormat="1" ht="18.75" customHeight="1">
      <c r="A56" s="98"/>
      <c r="B56" s="97"/>
      <c r="C56" s="102"/>
      <c r="D56" s="97"/>
      <c r="E56" s="95"/>
      <c r="F56" s="95"/>
      <c r="G56" s="101" t="s">
        <v>1550</v>
      </c>
      <c r="H56" s="102"/>
      <c r="I56" s="102"/>
      <c r="J56" s="102"/>
      <c r="K56" s="101"/>
      <c r="L56" s="101"/>
    </row>
    <row r="57" spans="1:12" s="87" customFormat="1" ht="18.75" customHeight="1">
      <c r="A57" s="98"/>
      <c r="B57" s="97"/>
      <c r="C57" s="102"/>
      <c r="D57" s="97"/>
      <c r="E57" s="95"/>
      <c r="F57" s="95"/>
      <c r="G57" s="101" t="s">
        <v>1552</v>
      </c>
      <c r="H57" s="102"/>
      <c r="I57" s="102"/>
      <c r="J57" s="102"/>
      <c r="K57" s="101"/>
      <c r="L57" s="101"/>
    </row>
    <row r="58" spans="1:12" s="87" customFormat="1" ht="18.75" customHeight="1">
      <c r="A58" s="98"/>
      <c r="B58" s="97"/>
      <c r="C58" s="102"/>
      <c r="D58" s="97"/>
      <c r="E58" s="95"/>
      <c r="F58" s="95"/>
      <c r="G58" s="101" t="s">
        <v>1554</v>
      </c>
      <c r="H58" s="102"/>
      <c r="I58" s="102"/>
      <c r="J58" s="102"/>
      <c r="K58" s="101"/>
      <c r="L58" s="101"/>
    </row>
    <row r="59" spans="1:12" s="87" customFormat="1" ht="18.75" customHeight="1">
      <c r="A59" s="98"/>
      <c r="B59" s="97"/>
      <c r="C59" s="102"/>
      <c r="D59" s="97"/>
      <c r="E59" s="95"/>
      <c r="F59" s="95"/>
      <c r="G59" s="101" t="s">
        <v>1556</v>
      </c>
      <c r="H59" s="102"/>
      <c r="I59" s="102"/>
      <c r="J59" s="102"/>
      <c r="K59" s="101"/>
      <c r="L59" s="101"/>
    </row>
    <row r="60" spans="1:12" s="87" customFormat="1" ht="18.75" customHeight="1">
      <c r="A60" s="100"/>
      <c r="B60" s="93"/>
      <c r="C60" s="102"/>
      <c r="D60" s="93"/>
      <c r="E60" s="95"/>
      <c r="F60" s="95"/>
      <c r="G60" s="101" t="s">
        <v>1558</v>
      </c>
      <c r="H60" s="102"/>
      <c r="I60" s="102"/>
      <c r="J60" s="102"/>
      <c r="K60" s="101"/>
      <c r="L60" s="101"/>
    </row>
    <row r="61" spans="1:12" s="87" customFormat="1" ht="18.75" customHeight="1">
      <c r="A61" s="100"/>
      <c r="B61" s="93"/>
      <c r="C61" s="102"/>
      <c r="D61" s="93"/>
      <c r="E61" s="95"/>
      <c r="F61" s="95"/>
      <c r="G61" s="101" t="s">
        <v>1560</v>
      </c>
      <c r="H61" s="102"/>
      <c r="I61" s="102"/>
      <c r="J61" s="102"/>
      <c r="K61" s="101"/>
      <c r="L61" s="101"/>
    </row>
    <row r="62" spans="1:12" s="87" customFormat="1" ht="18.75" customHeight="1">
      <c r="A62" s="98"/>
      <c r="B62" s="97"/>
      <c r="C62" s="102"/>
      <c r="D62" s="97"/>
      <c r="E62" s="95"/>
      <c r="F62" s="95"/>
      <c r="G62" s="101" t="s">
        <v>285</v>
      </c>
      <c r="H62" s="102"/>
      <c r="I62" s="102"/>
      <c r="J62" s="102"/>
      <c r="K62" s="101"/>
      <c r="L62" s="101"/>
    </row>
    <row r="63" spans="1:12" s="87" customFormat="1" ht="18.75" customHeight="1">
      <c r="A63" s="99"/>
      <c r="B63" s="97"/>
      <c r="C63" s="102"/>
      <c r="D63" s="97"/>
      <c r="E63" s="95"/>
      <c r="F63" s="95"/>
      <c r="G63" s="101" t="s">
        <v>1542</v>
      </c>
      <c r="H63" s="102"/>
      <c r="I63" s="102"/>
      <c r="J63" s="102"/>
      <c r="K63" s="101"/>
      <c r="L63" s="101"/>
    </row>
    <row r="64" spans="1:12" s="87" customFormat="1" ht="18.75" customHeight="1">
      <c r="A64" s="94"/>
      <c r="B64" s="93"/>
      <c r="C64" s="102"/>
      <c r="D64" s="93"/>
      <c r="E64" s="95"/>
      <c r="F64" s="95"/>
      <c r="G64" s="101" t="s">
        <v>1544</v>
      </c>
      <c r="H64" s="102"/>
      <c r="I64" s="102"/>
      <c r="J64" s="102"/>
      <c r="K64" s="101"/>
      <c r="L64" s="101"/>
    </row>
    <row r="65" spans="1:12" s="87" customFormat="1" ht="18.75" customHeight="1">
      <c r="A65" s="101"/>
      <c r="B65" s="102"/>
      <c r="C65" s="102"/>
      <c r="D65" s="102"/>
      <c r="E65" s="95"/>
      <c r="F65" s="95"/>
      <c r="G65" s="101" t="s">
        <v>1546</v>
      </c>
      <c r="H65" s="102"/>
      <c r="I65" s="102"/>
      <c r="J65" s="102"/>
      <c r="K65" s="101"/>
      <c r="L65" s="101"/>
    </row>
    <row r="66" spans="1:12" s="87" customFormat="1" ht="18.75" customHeight="1">
      <c r="A66" s="101"/>
      <c r="B66" s="102"/>
      <c r="C66" s="102"/>
      <c r="D66" s="102"/>
      <c r="E66" s="95"/>
      <c r="F66" s="95"/>
      <c r="G66" s="101" t="s">
        <v>1548</v>
      </c>
      <c r="H66" s="102"/>
      <c r="I66" s="102"/>
      <c r="J66" s="102"/>
      <c r="K66" s="101"/>
      <c r="L66" s="101"/>
    </row>
    <row r="67" spans="1:12" s="87" customFormat="1" ht="18.75" customHeight="1">
      <c r="A67" s="101"/>
      <c r="B67" s="102"/>
      <c r="C67" s="102"/>
      <c r="D67" s="102"/>
      <c r="E67" s="95"/>
      <c r="F67" s="95"/>
      <c r="G67" s="101" t="s">
        <v>1550</v>
      </c>
      <c r="H67" s="102"/>
      <c r="I67" s="102"/>
      <c r="J67" s="102"/>
      <c r="K67" s="101"/>
      <c r="L67" s="101"/>
    </row>
    <row r="68" spans="1:12" s="87" customFormat="1" ht="18.75" customHeight="1">
      <c r="A68" s="101"/>
      <c r="B68" s="102"/>
      <c r="C68" s="102"/>
      <c r="D68" s="102"/>
      <c r="E68" s="95"/>
      <c r="F68" s="95"/>
      <c r="G68" s="101" t="s">
        <v>1552</v>
      </c>
      <c r="H68" s="102"/>
      <c r="I68" s="102"/>
      <c r="J68" s="102"/>
      <c r="K68" s="101"/>
      <c r="L68" s="101"/>
    </row>
    <row r="69" spans="1:12" s="87" customFormat="1" ht="18.75" customHeight="1">
      <c r="A69" s="101"/>
      <c r="B69" s="102"/>
      <c r="C69" s="102"/>
      <c r="D69" s="102"/>
      <c r="E69" s="95"/>
      <c r="F69" s="95"/>
      <c r="G69" s="101" t="s">
        <v>1554</v>
      </c>
      <c r="H69" s="102"/>
      <c r="I69" s="102"/>
      <c r="J69" s="102"/>
      <c r="K69" s="101"/>
      <c r="L69" s="101"/>
    </row>
    <row r="70" spans="1:12" s="87" customFormat="1" ht="18.75" customHeight="1">
      <c r="A70" s="101"/>
      <c r="B70" s="102"/>
      <c r="C70" s="102"/>
      <c r="D70" s="102"/>
      <c r="E70" s="95"/>
      <c r="F70" s="95"/>
      <c r="G70" s="101" t="s">
        <v>1556</v>
      </c>
      <c r="H70" s="102"/>
      <c r="I70" s="102"/>
      <c r="J70" s="102"/>
      <c r="K70" s="101"/>
      <c r="L70" s="101"/>
    </row>
    <row r="71" spans="1:12" s="87" customFormat="1" ht="18.75" customHeight="1">
      <c r="A71" s="101"/>
      <c r="B71" s="102"/>
      <c r="C71" s="102"/>
      <c r="D71" s="102"/>
      <c r="E71" s="95"/>
      <c r="F71" s="95"/>
      <c r="G71" s="101" t="s">
        <v>1558</v>
      </c>
      <c r="H71" s="102"/>
      <c r="I71" s="102"/>
      <c r="J71" s="102"/>
      <c r="K71" s="101"/>
      <c r="L71" s="101"/>
    </row>
    <row r="72" spans="1:12" s="87" customFormat="1" ht="18.75" customHeight="1">
      <c r="A72" s="101"/>
      <c r="B72" s="102"/>
      <c r="C72" s="102"/>
      <c r="D72" s="102"/>
      <c r="E72" s="95"/>
      <c r="F72" s="95"/>
      <c r="G72" s="101" t="s">
        <v>1560</v>
      </c>
      <c r="H72" s="102"/>
      <c r="I72" s="102"/>
      <c r="J72" s="102"/>
      <c r="K72" s="101"/>
      <c r="L72" s="101"/>
    </row>
    <row r="73" spans="1:12" s="87" customFormat="1" ht="18.75" customHeight="1">
      <c r="A73" s="101"/>
      <c r="B73" s="102"/>
      <c r="C73" s="102"/>
      <c r="D73" s="102"/>
      <c r="E73" s="95"/>
      <c r="F73" s="95"/>
      <c r="G73" s="101" t="s">
        <v>296</v>
      </c>
      <c r="H73" s="102"/>
      <c r="I73" s="102"/>
      <c r="J73" s="102"/>
      <c r="K73" s="101"/>
      <c r="L73" s="101"/>
    </row>
    <row r="74" spans="1:12" s="87" customFormat="1" ht="18.75" customHeight="1">
      <c r="A74" s="101"/>
      <c r="B74" s="102"/>
      <c r="C74" s="102"/>
      <c r="D74" s="102"/>
      <c r="E74" s="95"/>
      <c r="F74" s="95"/>
      <c r="G74" s="101" t="s">
        <v>1542</v>
      </c>
      <c r="H74" s="102"/>
      <c r="I74" s="102"/>
      <c r="J74" s="102"/>
      <c r="K74" s="101"/>
      <c r="L74" s="101"/>
    </row>
    <row r="75" spans="1:12" s="87" customFormat="1" ht="18.75" customHeight="1">
      <c r="A75" s="101"/>
      <c r="B75" s="102"/>
      <c r="C75" s="102"/>
      <c r="D75" s="102"/>
      <c r="E75" s="95"/>
      <c r="F75" s="95"/>
      <c r="G75" s="101" t="s">
        <v>1544</v>
      </c>
      <c r="H75" s="102"/>
      <c r="I75" s="102"/>
      <c r="J75" s="102"/>
      <c r="K75" s="101"/>
      <c r="L75" s="101"/>
    </row>
    <row r="76" spans="1:12" s="87" customFormat="1" ht="18.75" customHeight="1">
      <c r="A76" s="101"/>
      <c r="B76" s="102"/>
      <c r="C76" s="102"/>
      <c r="D76" s="102"/>
      <c r="E76" s="95"/>
      <c r="F76" s="95"/>
      <c r="G76" s="101" t="s">
        <v>1546</v>
      </c>
      <c r="H76" s="102"/>
      <c r="I76" s="102"/>
      <c r="J76" s="102"/>
      <c r="K76" s="101"/>
      <c r="L76" s="101"/>
    </row>
    <row r="77" spans="1:12" s="87" customFormat="1" ht="18.75" customHeight="1">
      <c r="A77" s="101"/>
      <c r="B77" s="102"/>
      <c r="C77" s="102"/>
      <c r="D77" s="102"/>
      <c r="E77" s="95"/>
      <c r="F77" s="95"/>
      <c r="G77" s="101" t="s">
        <v>1548</v>
      </c>
      <c r="H77" s="102"/>
      <c r="I77" s="102"/>
      <c r="J77" s="102"/>
      <c r="K77" s="101"/>
      <c r="L77" s="101"/>
    </row>
    <row r="78" spans="1:12" s="87" customFormat="1" ht="18.75" customHeight="1">
      <c r="A78" s="101"/>
      <c r="B78" s="102"/>
      <c r="C78" s="102"/>
      <c r="D78" s="102"/>
      <c r="E78" s="95"/>
      <c r="F78" s="95"/>
      <c r="G78" s="101" t="s">
        <v>1550</v>
      </c>
      <c r="H78" s="102"/>
      <c r="I78" s="102"/>
      <c r="J78" s="102"/>
      <c r="K78" s="101"/>
      <c r="L78" s="101"/>
    </row>
    <row r="79" spans="1:12" s="87" customFormat="1" ht="18.75" customHeight="1">
      <c r="A79" s="101"/>
      <c r="B79" s="102"/>
      <c r="C79" s="102"/>
      <c r="D79" s="102"/>
      <c r="E79" s="95"/>
      <c r="F79" s="95"/>
      <c r="G79" s="101" t="s">
        <v>1552</v>
      </c>
      <c r="H79" s="102"/>
      <c r="I79" s="102"/>
      <c r="J79" s="102"/>
      <c r="K79" s="101"/>
      <c r="L79" s="101"/>
    </row>
    <row r="80" spans="1:12" s="87" customFormat="1" ht="18.75" customHeight="1">
      <c r="A80" s="101"/>
      <c r="B80" s="102"/>
      <c r="C80" s="102"/>
      <c r="D80" s="102"/>
      <c r="E80" s="95"/>
      <c r="F80" s="95"/>
      <c r="G80" s="101" t="s">
        <v>1554</v>
      </c>
      <c r="H80" s="102"/>
      <c r="I80" s="102"/>
      <c r="J80" s="102"/>
      <c r="K80" s="101"/>
      <c r="L80" s="101"/>
    </row>
    <row r="81" spans="1:12" s="87" customFormat="1" ht="18.75" customHeight="1">
      <c r="A81" s="101"/>
      <c r="B81" s="102"/>
      <c r="C81" s="102"/>
      <c r="D81" s="102"/>
      <c r="E81" s="95"/>
      <c r="F81" s="95"/>
      <c r="G81" s="101" t="s">
        <v>1556</v>
      </c>
      <c r="H81" s="102"/>
      <c r="I81" s="102"/>
      <c r="J81" s="102"/>
      <c r="K81" s="101"/>
      <c r="L81" s="101"/>
    </row>
    <row r="82" spans="1:12" s="87" customFormat="1" ht="18.75" customHeight="1">
      <c r="A82" s="101"/>
      <c r="B82" s="102"/>
      <c r="C82" s="102"/>
      <c r="D82" s="102"/>
      <c r="E82" s="95"/>
      <c r="F82" s="95"/>
      <c r="G82" s="101" t="s">
        <v>1558</v>
      </c>
      <c r="H82" s="102"/>
      <c r="I82" s="102"/>
      <c r="J82" s="102"/>
      <c r="K82" s="101"/>
      <c r="L82" s="101"/>
    </row>
    <row r="83" spans="1:12" s="87" customFormat="1" ht="18.75" customHeight="1">
      <c r="A83" s="101"/>
      <c r="B83" s="102"/>
      <c r="C83" s="102"/>
      <c r="D83" s="102"/>
      <c r="E83" s="95"/>
      <c r="F83" s="95"/>
      <c r="G83" s="101" t="s">
        <v>1560</v>
      </c>
      <c r="H83" s="102"/>
      <c r="I83" s="102"/>
      <c r="J83" s="102"/>
      <c r="K83" s="101"/>
      <c r="L83" s="101"/>
    </row>
    <row r="84" spans="1:12" s="87" customFormat="1" ht="18.75" customHeight="1">
      <c r="A84" s="101"/>
      <c r="B84" s="102"/>
      <c r="C84" s="102"/>
      <c r="D84" s="102"/>
      <c r="E84" s="95"/>
      <c r="F84" s="95"/>
      <c r="G84" s="101" t="s">
        <v>303</v>
      </c>
      <c r="H84" s="102">
        <v>8730</v>
      </c>
      <c r="I84" s="102"/>
      <c r="J84" s="102"/>
      <c r="K84" s="92"/>
      <c r="L84" s="92"/>
    </row>
    <row r="85" spans="1:12" s="87" customFormat="1" ht="18.75" customHeight="1">
      <c r="A85" s="101"/>
      <c r="B85" s="102"/>
      <c r="C85" s="102"/>
      <c r="D85" s="102"/>
      <c r="E85" s="95"/>
      <c r="F85" s="95"/>
      <c r="G85" s="101" t="s">
        <v>1542</v>
      </c>
      <c r="H85" s="102"/>
      <c r="I85" s="102"/>
      <c r="J85" s="102"/>
      <c r="K85" s="101"/>
      <c r="L85" s="101"/>
    </row>
    <row r="86" spans="1:12" s="87" customFormat="1" ht="18.75" customHeight="1">
      <c r="A86" s="101"/>
      <c r="B86" s="102"/>
      <c r="C86" s="102"/>
      <c r="D86" s="102"/>
      <c r="E86" s="95"/>
      <c r="F86" s="95"/>
      <c r="G86" s="101" t="s">
        <v>1544</v>
      </c>
      <c r="H86" s="102"/>
      <c r="I86" s="102"/>
      <c r="J86" s="102"/>
      <c r="K86" s="101"/>
      <c r="L86" s="101"/>
    </row>
    <row r="87" spans="1:12" s="87" customFormat="1" ht="18.75" customHeight="1">
      <c r="A87" s="101"/>
      <c r="B87" s="102"/>
      <c r="C87" s="102"/>
      <c r="D87" s="102"/>
      <c r="E87" s="95"/>
      <c r="F87" s="95"/>
      <c r="G87" s="101" t="s">
        <v>1546</v>
      </c>
      <c r="H87" s="102"/>
      <c r="I87" s="102"/>
      <c r="J87" s="102"/>
      <c r="K87" s="101"/>
      <c r="L87" s="101"/>
    </row>
    <row r="88" spans="1:12" s="87" customFormat="1" ht="18.75" customHeight="1">
      <c r="A88" s="101"/>
      <c r="B88" s="102"/>
      <c r="C88" s="102"/>
      <c r="D88" s="102"/>
      <c r="E88" s="95"/>
      <c r="F88" s="95"/>
      <c r="G88" s="101" t="s">
        <v>1548</v>
      </c>
      <c r="H88" s="102"/>
      <c r="I88" s="102"/>
      <c r="J88" s="102"/>
      <c r="K88" s="101"/>
      <c r="L88" s="101"/>
    </row>
    <row r="89" spans="1:12" s="87" customFormat="1" ht="18.75" customHeight="1">
      <c r="A89" s="101"/>
      <c r="B89" s="102"/>
      <c r="C89" s="102"/>
      <c r="D89" s="102"/>
      <c r="E89" s="95"/>
      <c r="F89" s="95"/>
      <c r="G89" s="101" t="s">
        <v>1550</v>
      </c>
      <c r="H89" s="102"/>
      <c r="I89" s="102"/>
      <c r="J89" s="102"/>
      <c r="K89" s="101"/>
      <c r="L89" s="101"/>
    </row>
    <row r="90" spans="1:12" s="87" customFormat="1" ht="18.75" customHeight="1">
      <c r="A90" s="101"/>
      <c r="B90" s="102"/>
      <c r="C90" s="102"/>
      <c r="D90" s="102"/>
      <c r="E90" s="95"/>
      <c r="F90" s="95"/>
      <c r="G90" s="101" t="s">
        <v>1552</v>
      </c>
      <c r="H90" s="102"/>
      <c r="I90" s="102"/>
      <c r="J90" s="102"/>
      <c r="K90" s="101"/>
      <c r="L90" s="101"/>
    </row>
    <row r="91" spans="1:12" s="87" customFormat="1" ht="18.75" customHeight="1">
      <c r="A91" s="101"/>
      <c r="B91" s="102"/>
      <c r="C91" s="102"/>
      <c r="D91" s="102"/>
      <c r="E91" s="95"/>
      <c r="F91" s="95"/>
      <c r="G91" s="101" t="s">
        <v>1554</v>
      </c>
      <c r="H91" s="102"/>
      <c r="I91" s="102"/>
      <c r="J91" s="102"/>
      <c r="K91" s="101"/>
      <c r="L91" s="101"/>
    </row>
    <row r="92" spans="1:12" s="87" customFormat="1" ht="18.75" customHeight="1">
      <c r="A92" s="101"/>
      <c r="B92" s="102"/>
      <c r="C92" s="102"/>
      <c r="D92" s="102"/>
      <c r="E92" s="95"/>
      <c r="F92" s="95"/>
      <c r="G92" s="101" t="s">
        <v>1556</v>
      </c>
      <c r="H92" s="102"/>
      <c r="I92" s="102"/>
      <c r="J92" s="102"/>
      <c r="K92" s="101"/>
      <c r="L92" s="101"/>
    </row>
    <row r="93" spans="1:12" s="87" customFormat="1" ht="18.75" customHeight="1">
      <c r="A93" s="101"/>
      <c r="B93" s="102"/>
      <c r="C93" s="102"/>
      <c r="D93" s="102"/>
      <c r="E93" s="95"/>
      <c r="F93" s="95"/>
      <c r="G93" s="101" t="s">
        <v>1558</v>
      </c>
      <c r="H93" s="102">
        <v>826</v>
      </c>
      <c r="I93" s="102"/>
      <c r="J93" s="102"/>
      <c r="K93" s="92"/>
      <c r="L93" s="92"/>
    </row>
    <row r="94" spans="1:12" s="87" customFormat="1" ht="18.75" customHeight="1">
      <c r="A94" s="101"/>
      <c r="B94" s="102"/>
      <c r="C94" s="102"/>
      <c r="D94" s="102"/>
      <c r="E94" s="95"/>
      <c r="F94" s="95"/>
      <c r="G94" s="101" t="s">
        <v>1560</v>
      </c>
      <c r="H94" s="102">
        <v>7904</v>
      </c>
      <c r="I94" s="102"/>
      <c r="J94" s="102"/>
      <c r="K94" s="92"/>
      <c r="L94" s="92"/>
    </row>
    <row r="95" spans="1:12" s="87" customFormat="1" ht="18.75" customHeight="1">
      <c r="A95" s="101"/>
      <c r="B95" s="102"/>
      <c r="C95" s="102"/>
      <c r="D95" s="102"/>
      <c r="E95" s="95"/>
      <c r="F95" s="95"/>
      <c r="G95" s="101" t="s">
        <v>312</v>
      </c>
      <c r="H95" s="102"/>
      <c r="I95" s="102"/>
      <c r="J95" s="102"/>
      <c r="K95" s="92"/>
      <c r="L95" s="101"/>
    </row>
    <row r="96" spans="1:12" s="87" customFormat="1" ht="18.75" customHeight="1">
      <c r="A96" s="101"/>
      <c r="B96" s="102"/>
      <c r="C96" s="102"/>
      <c r="D96" s="102"/>
      <c r="E96" s="95"/>
      <c r="F96" s="95"/>
      <c r="G96" s="101" t="s">
        <v>1542</v>
      </c>
      <c r="H96" s="102"/>
      <c r="I96" s="102"/>
      <c r="J96" s="102"/>
      <c r="K96" s="92"/>
      <c r="L96" s="101"/>
    </row>
    <row r="97" spans="1:12" s="87" customFormat="1" ht="18.75" customHeight="1">
      <c r="A97" s="101"/>
      <c r="B97" s="102"/>
      <c r="C97" s="102"/>
      <c r="D97" s="102"/>
      <c r="E97" s="95"/>
      <c r="F97" s="95"/>
      <c r="G97" s="101" t="s">
        <v>1544</v>
      </c>
      <c r="H97" s="102"/>
      <c r="I97" s="102"/>
      <c r="J97" s="102"/>
      <c r="K97" s="92"/>
      <c r="L97" s="101"/>
    </row>
    <row r="98" spans="1:12" s="87" customFormat="1" ht="18.75" customHeight="1">
      <c r="A98" s="101"/>
      <c r="B98" s="102"/>
      <c r="C98" s="102"/>
      <c r="D98" s="102"/>
      <c r="E98" s="95"/>
      <c r="F98" s="95"/>
      <c r="G98" s="101" t="s">
        <v>1546</v>
      </c>
      <c r="H98" s="102"/>
      <c r="I98" s="102"/>
      <c r="J98" s="102"/>
      <c r="K98" s="92"/>
      <c r="L98" s="101"/>
    </row>
    <row r="99" spans="1:12" s="87" customFormat="1" ht="18.75" customHeight="1">
      <c r="A99" s="101"/>
      <c r="B99" s="102"/>
      <c r="C99" s="102"/>
      <c r="D99" s="102"/>
      <c r="E99" s="95"/>
      <c r="F99" s="95"/>
      <c r="G99" s="101" t="s">
        <v>1548</v>
      </c>
      <c r="H99" s="102"/>
      <c r="I99" s="102"/>
      <c r="J99" s="102"/>
      <c r="K99" s="92"/>
      <c r="L99" s="101"/>
    </row>
    <row r="100" spans="1:12" s="87" customFormat="1" ht="18.75" customHeight="1">
      <c r="A100" s="101"/>
      <c r="B100" s="102"/>
      <c r="C100" s="102"/>
      <c r="D100" s="102"/>
      <c r="E100" s="95"/>
      <c r="F100" s="95"/>
      <c r="G100" s="101" t="s">
        <v>1550</v>
      </c>
      <c r="H100" s="102"/>
      <c r="I100" s="102"/>
      <c r="J100" s="102"/>
      <c r="K100" s="92"/>
      <c r="L100" s="101"/>
    </row>
    <row r="101" spans="1:12" s="87" customFormat="1" ht="18.75" customHeight="1">
      <c r="A101" s="101"/>
      <c r="B101" s="102"/>
      <c r="C101" s="102"/>
      <c r="D101" s="102"/>
      <c r="E101" s="95"/>
      <c r="F101" s="95"/>
      <c r="G101" s="101" t="s">
        <v>1552</v>
      </c>
      <c r="H101" s="102"/>
      <c r="I101" s="102"/>
      <c r="J101" s="102"/>
      <c r="K101" s="92"/>
      <c r="L101" s="101"/>
    </row>
    <row r="102" spans="1:12" s="87" customFormat="1" ht="18.75" customHeight="1">
      <c r="A102" s="101"/>
      <c r="B102" s="102"/>
      <c r="C102" s="102"/>
      <c r="D102" s="102"/>
      <c r="E102" s="95"/>
      <c r="F102" s="95"/>
      <c r="G102" s="101" t="s">
        <v>1554</v>
      </c>
      <c r="H102" s="102"/>
      <c r="I102" s="102"/>
      <c r="J102" s="102"/>
      <c r="K102" s="92"/>
      <c r="L102" s="101"/>
    </row>
    <row r="103" spans="1:12" s="87" customFormat="1" ht="18.75" customHeight="1">
      <c r="A103" s="101"/>
      <c r="B103" s="102"/>
      <c r="C103" s="102"/>
      <c r="D103" s="102"/>
      <c r="E103" s="95"/>
      <c r="F103" s="95"/>
      <c r="G103" s="101" t="s">
        <v>1556</v>
      </c>
      <c r="H103" s="102"/>
      <c r="I103" s="102"/>
      <c r="J103" s="102"/>
      <c r="K103" s="92"/>
      <c r="L103" s="101"/>
    </row>
    <row r="104" spans="1:12" s="87" customFormat="1" ht="18.75" customHeight="1">
      <c r="A104" s="101"/>
      <c r="B104" s="102"/>
      <c r="C104" s="102"/>
      <c r="D104" s="102"/>
      <c r="E104" s="95"/>
      <c r="F104" s="95"/>
      <c r="G104" s="101" t="s">
        <v>1558</v>
      </c>
      <c r="H104" s="102"/>
      <c r="I104" s="102"/>
      <c r="J104" s="102"/>
      <c r="K104" s="92"/>
      <c r="L104" s="101"/>
    </row>
    <row r="105" spans="1:12" s="87" customFormat="1" ht="18.75" customHeight="1">
      <c r="A105" s="101"/>
      <c r="B105" s="102"/>
      <c r="C105" s="102"/>
      <c r="D105" s="102"/>
      <c r="E105" s="95"/>
      <c r="F105" s="95"/>
      <c r="G105" s="101" t="s">
        <v>1560</v>
      </c>
      <c r="H105" s="102"/>
      <c r="I105" s="102"/>
      <c r="J105" s="102"/>
      <c r="K105" s="92"/>
      <c r="L105" s="101"/>
    </row>
    <row r="106" spans="1:12" s="87" customFormat="1" ht="18.75" customHeight="1">
      <c r="A106" s="101"/>
      <c r="B106" s="102"/>
      <c r="C106" s="102"/>
      <c r="D106" s="102"/>
      <c r="E106" s="95"/>
      <c r="F106" s="95"/>
      <c r="G106" s="101" t="s">
        <v>317</v>
      </c>
      <c r="H106" s="102"/>
      <c r="I106" s="102"/>
      <c r="J106" s="102"/>
      <c r="K106" s="92"/>
      <c r="L106" s="101"/>
    </row>
    <row r="107" spans="1:12" s="87" customFormat="1" ht="18.75" customHeight="1">
      <c r="A107" s="101"/>
      <c r="B107" s="102"/>
      <c r="C107" s="102"/>
      <c r="D107" s="102"/>
      <c r="E107" s="95"/>
      <c r="F107" s="95"/>
      <c r="G107" s="101" t="s">
        <v>1542</v>
      </c>
      <c r="H107" s="102"/>
      <c r="I107" s="102"/>
      <c r="J107" s="102"/>
      <c r="K107" s="92"/>
      <c r="L107" s="101"/>
    </row>
    <row r="108" spans="1:12" s="87" customFormat="1" ht="18.75" customHeight="1">
      <c r="A108" s="101"/>
      <c r="B108" s="102"/>
      <c r="C108" s="102"/>
      <c r="D108" s="102"/>
      <c r="E108" s="95"/>
      <c r="F108" s="95"/>
      <c r="G108" s="101" t="s">
        <v>1595</v>
      </c>
      <c r="H108" s="102"/>
      <c r="I108" s="102"/>
      <c r="J108" s="102"/>
      <c r="K108" s="92"/>
      <c r="L108" s="101"/>
    </row>
    <row r="109" spans="1:12" s="87" customFormat="1" ht="18.75" customHeight="1">
      <c r="A109" s="101"/>
      <c r="B109" s="102"/>
      <c r="C109" s="102"/>
      <c r="D109" s="102"/>
      <c r="E109" s="95"/>
      <c r="F109" s="95"/>
      <c r="G109" s="101" t="s">
        <v>1596</v>
      </c>
      <c r="H109" s="102"/>
      <c r="I109" s="102"/>
      <c r="J109" s="102"/>
      <c r="K109" s="92"/>
      <c r="L109" s="101"/>
    </row>
    <row r="110" spans="1:12" s="87" customFormat="1" ht="18.75" customHeight="1">
      <c r="A110" s="101"/>
      <c r="B110" s="102"/>
      <c r="C110" s="102"/>
      <c r="D110" s="102"/>
      <c r="E110" s="95"/>
      <c r="F110" s="95"/>
      <c r="G110" s="101" t="s">
        <v>1560</v>
      </c>
      <c r="H110" s="102"/>
      <c r="I110" s="102"/>
      <c r="J110" s="102"/>
      <c r="K110" s="92"/>
      <c r="L110" s="101"/>
    </row>
    <row r="111" spans="1:12" s="87" customFormat="1" ht="18.75" customHeight="1">
      <c r="A111" s="101"/>
      <c r="B111" s="102"/>
      <c r="C111" s="102"/>
      <c r="D111" s="102"/>
      <c r="E111" s="95"/>
      <c r="F111" s="95"/>
      <c r="G111" s="101" t="s">
        <v>1241</v>
      </c>
      <c r="H111" s="102"/>
      <c r="I111" s="102"/>
      <c r="J111" s="102"/>
      <c r="K111" s="92"/>
      <c r="L111" s="101"/>
    </row>
    <row r="112" spans="1:12" s="87" customFormat="1" ht="18.75" customHeight="1">
      <c r="A112" s="101"/>
      <c r="B112" s="102"/>
      <c r="C112" s="102"/>
      <c r="D112" s="102"/>
      <c r="E112" s="95"/>
      <c r="F112" s="95"/>
      <c r="G112" s="101" t="s">
        <v>1542</v>
      </c>
      <c r="H112" s="102"/>
      <c r="I112" s="102"/>
      <c r="J112" s="102"/>
      <c r="K112" s="92"/>
      <c r="L112" s="101"/>
    </row>
    <row r="113" spans="1:252" s="87" customFormat="1" ht="18.75" customHeight="1">
      <c r="A113" s="101"/>
      <c r="B113" s="102"/>
      <c r="C113" s="102"/>
      <c r="D113" s="102"/>
      <c r="E113" s="95"/>
      <c r="F113" s="95"/>
      <c r="G113" s="101" t="s">
        <v>1544</v>
      </c>
      <c r="H113" s="102"/>
      <c r="I113" s="102"/>
      <c r="J113" s="102"/>
      <c r="K113" s="92"/>
      <c r="L113" s="101"/>
    </row>
    <row r="114" spans="1:252" s="87" customFormat="1" ht="18.75" customHeight="1">
      <c r="A114" s="101"/>
      <c r="B114" s="102"/>
      <c r="C114" s="102"/>
      <c r="D114" s="102"/>
      <c r="E114" s="95"/>
      <c r="F114" s="95"/>
      <c r="G114" s="101" t="s">
        <v>1546</v>
      </c>
      <c r="H114" s="102"/>
      <c r="I114" s="102"/>
      <c r="J114" s="102"/>
      <c r="K114" s="92"/>
      <c r="L114" s="101"/>
    </row>
    <row r="115" spans="1:252" s="87" customFormat="1" ht="18.75" customHeight="1">
      <c r="A115" s="101"/>
      <c r="B115" s="102"/>
      <c r="C115" s="102"/>
      <c r="D115" s="102"/>
      <c r="E115" s="95"/>
      <c r="F115" s="95"/>
      <c r="G115" s="101" t="s">
        <v>1548</v>
      </c>
      <c r="H115" s="102"/>
      <c r="I115" s="102"/>
      <c r="J115" s="102"/>
      <c r="K115" s="92"/>
      <c r="L115" s="101"/>
    </row>
    <row r="116" spans="1:252" s="87" customFormat="1" ht="18.75" customHeight="1">
      <c r="A116" s="101"/>
      <c r="B116" s="102"/>
      <c r="C116" s="102"/>
      <c r="D116" s="102"/>
      <c r="E116" s="95"/>
      <c r="F116" s="95"/>
      <c r="G116" s="101" t="s">
        <v>1550</v>
      </c>
      <c r="H116" s="102"/>
      <c r="I116" s="102"/>
      <c r="J116" s="102"/>
      <c r="K116" s="92"/>
      <c r="L116" s="101"/>
    </row>
    <row r="117" spans="1:252" s="87" customFormat="1" ht="18.75" customHeight="1">
      <c r="A117" s="101"/>
      <c r="B117" s="102"/>
      <c r="C117" s="102"/>
      <c r="D117" s="102"/>
      <c r="E117" s="95"/>
      <c r="F117" s="95"/>
      <c r="G117" s="101" t="s">
        <v>1552</v>
      </c>
      <c r="H117" s="102"/>
      <c r="I117" s="102"/>
      <c r="J117" s="102"/>
      <c r="K117" s="92"/>
      <c r="L117" s="101"/>
    </row>
    <row r="118" spans="1:252" s="87" customFormat="1" ht="18.75" customHeight="1">
      <c r="A118" s="101"/>
      <c r="B118" s="102"/>
      <c r="C118" s="102"/>
      <c r="D118" s="102"/>
      <c r="E118" s="95"/>
      <c r="F118" s="95"/>
      <c r="G118" s="101" t="s">
        <v>1554</v>
      </c>
      <c r="H118" s="102"/>
      <c r="I118" s="102"/>
      <c r="J118" s="102"/>
      <c r="K118" s="92"/>
      <c r="L118" s="101"/>
    </row>
    <row r="119" spans="1:252" s="87" customFormat="1" ht="18.75" customHeight="1">
      <c r="A119" s="101"/>
      <c r="B119" s="102"/>
      <c r="C119" s="102"/>
      <c r="D119" s="102"/>
      <c r="E119" s="95"/>
      <c r="F119" s="95"/>
      <c r="G119" s="101" t="s">
        <v>1556</v>
      </c>
      <c r="H119" s="102"/>
      <c r="I119" s="102"/>
      <c r="J119" s="102"/>
      <c r="K119" s="92"/>
      <c r="L119" s="101"/>
    </row>
    <row r="120" spans="1:252" s="87" customFormat="1" ht="18.75" customHeight="1">
      <c r="A120" s="101"/>
      <c r="B120" s="102"/>
      <c r="C120" s="102"/>
      <c r="D120" s="102"/>
      <c r="E120" s="95"/>
      <c r="F120" s="95"/>
      <c r="G120" s="101" t="s">
        <v>1558</v>
      </c>
      <c r="H120" s="102"/>
      <c r="I120" s="102"/>
      <c r="J120" s="102"/>
      <c r="K120" s="92"/>
      <c r="L120" s="101"/>
    </row>
    <row r="121" spans="1:252" s="87" customFormat="1" ht="18.75" customHeight="1">
      <c r="A121" s="101"/>
      <c r="B121" s="102"/>
      <c r="C121" s="102"/>
      <c r="D121" s="102"/>
      <c r="E121" s="95"/>
      <c r="F121" s="95"/>
      <c r="G121" s="101" t="s">
        <v>1560</v>
      </c>
      <c r="H121" s="102"/>
      <c r="I121" s="102"/>
      <c r="J121" s="102"/>
      <c r="K121" s="92"/>
      <c r="L121" s="101"/>
    </row>
    <row r="122" spans="1:252" s="90" customFormat="1" ht="18.75" customHeight="1">
      <c r="A122" s="100" t="s">
        <v>1597</v>
      </c>
      <c r="B122" s="93">
        <v>8819</v>
      </c>
      <c r="C122" s="93"/>
      <c r="D122" s="93"/>
      <c r="E122" s="95"/>
      <c r="F122" s="95"/>
      <c r="G122" s="100" t="s">
        <v>1598</v>
      </c>
      <c r="H122" s="93">
        <v>8730</v>
      </c>
      <c r="I122" s="93"/>
      <c r="J122" s="93"/>
      <c r="K122" s="92"/>
      <c r="L122" s="92"/>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91"/>
      <c r="AN122" s="91"/>
      <c r="AO122" s="91"/>
      <c r="AP122" s="91"/>
      <c r="AQ122" s="91"/>
      <c r="AR122" s="91"/>
      <c r="AS122" s="91"/>
      <c r="AT122" s="91"/>
      <c r="AU122" s="91"/>
      <c r="AV122" s="91"/>
      <c r="AW122" s="91"/>
      <c r="AX122" s="91"/>
      <c r="AY122" s="91"/>
      <c r="AZ122" s="91"/>
      <c r="BA122" s="91"/>
      <c r="BB122" s="91"/>
      <c r="BC122" s="91"/>
      <c r="BD122" s="91"/>
      <c r="BE122" s="91"/>
      <c r="BF122" s="91"/>
      <c r="BG122" s="91"/>
      <c r="BH122" s="91"/>
      <c r="BI122" s="91"/>
      <c r="BJ122" s="91"/>
      <c r="BK122" s="91"/>
      <c r="BL122" s="91"/>
      <c r="BM122" s="91"/>
      <c r="BN122" s="91"/>
      <c r="BO122" s="91"/>
      <c r="BP122" s="91"/>
      <c r="BQ122" s="91"/>
      <c r="BR122" s="91"/>
      <c r="BS122" s="91"/>
      <c r="BT122" s="91"/>
      <c r="BU122" s="91"/>
      <c r="BV122" s="91"/>
      <c r="BW122" s="91"/>
      <c r="BX122" s="91"/>
      <c r="BY122" s="91"/>
      <c r="BZ122" s="91"/>
      <c r="CA122" s="91"/>
      <c r="CB122" s="91"/>
      <c r="CC122" s="91"/>
      <c r="CD122" s="91"/>
      <c r="CE122" s="91"/>
      <c r="CF122" s="91"/>
      <c r="CG122" s="91"/>
      <c r="CH122" s="91"/>
      <c r="CI122" s="91"/>
      <c r="CJ122" s="91"/>
      <c r="CK122" s="91"/>
      <c r="CL122" s="91"/>
      <c r="CM122" s="91"/>
      <c r="CN122" s="91"/>
      <c r="CO122" s="91"/>
      <c r="CP122" s="91"/>
      <c r="CQ122" s="91"/>
      <c r="CR122" s="91"/>
      <c r="CS122" s="91"/>
      <c r="CT122" s="91"/>
      <c r="CU122" s="91"/>
      <c r="CV122" s="91"/>
      <c r="CW122" s="91"/>
      <c r="CX122" s="91"/>
      <c r="CY122" s="91"/>
      <c r="CZ122" s="91"/>
      <c r="DA122" s="91"/>
      <c r="DB122" s="91"/>
      <c r="DC122" s="91"/>
      <c r="DD122" s="91"/>
      <c r="DE122" s="91"/>
      <c r="DF122" s="91"/>
      <c r="DG122" s="91"/>
      <c r="DH122" s="91"/>
      <c r="DI122" s="91"/>
      <c r="DJ122" s="91"/>
      <c r="DK122" s="91"/>
      <c r="DL122" s="91"/>
      <c r="DM122" s="91"/>
      <c r="DN122" s="91"/>
      <c r="DO122" s="91"/>
      <c r="DP122" s="91"/>
      <c r="DQ122" s="91"/>
      <c r="DR122" s="91"/>
      <c r="DS122" s="91"/>
      <c r="DT122" s="91"/>
      <c r="DU122" s="91"/>
      <c r="DV122" s="91"/>
      <c r="DW122" s="91"/>
      <c r="DX122" s="91"/>
      <c r="DY122" s="91"/>
      <c r="DZ122" s="91"/>
      <c r="EA122" s="91"/>
      <c r="EB122" s="91"/>
      <c r="EC122" s="91"/>
      <c r="ED122" s="91"/>
      <c r="EE122" s="91"/>
      <c r="EF122" s="91"/>
      <c r="EG122" s="91"/>
      <c r="EH122" s="91"/>
      <c r="EI122" s="91"/>
      <c r="EJ122" s="91"/>
      <c r="EK122" s="91"/>
      <c r="EL122" s="91"/>
      <c r="EM122" s="91"/>
      <c r="EN122" s="91"/>
      <c r="EO122" s="91"/>
      <c r="EP122" s="91"/>
      <c r="EQ122" s="91"/>
      <c r="ER122" s="91"/>
      <c r="ES122" s="91"/>
      <c r="ET122" s="91"/>
      <c r="EU122" s="91"/>
      <c r="EV122" s="91"/>
      <c r="EW122" s="91"/>
      <c r="EX122" s="91"/>
      <c r="EY122" s="91"/>
      <c r="EZ122" s="91"/>
      <c r="FA122" s="91"/>
      <c r="FB122" s="91"/>
      <c r="FC122" s="91"/>
      <c r="FD122" s="91"/>
      <c r="FE122" s="91"/>
      <c r="FF122" s="91"/>
      <c r="FG122" s="91"/>
      <c r="FH122" s="91"/>
      <c r="FI122" s="91"/>
      <c r="FJ122" s="91"/>
      <c r="FK122" s="91"/>
      <c r="FL122" s="91"/>
      <c r="FM122" s="91"/>
      <c r="FN122" s="91"/>
      <c r="FO122" s="91"/>
      <c r="FP122" s="91"/>
      <c r="FQ122" s="91"/>
      <c r="FR122" s="91"/>
      <c r="FS122" s="91"/>
      <c r="FT122" s="91"/>
      <c r="FU122" s="91"/>
      <c r="FV122" s="91"/>
      <c r="FW122" s="91"/>
      <c r="FX122" s="91"/>
      <c r="FY122" s="91"/>
      <c r="FZ122" s="91"/>
      <c r="GA122" s="91"/>
      <c r="GB122" s="91"/>
      <c r="GC122" s="91"/>
      <c r="GD122" s="91"/>
      <c r="GE122" s="91"/>
      <c r="GF122" s="91"/>
      <c r="GG122" s="91"/>
      <c r="GH122" s="91"/>
      <c r="GI122" s="91"/>
      <c r="GJ122" s="91"/>
      <c r="GK122" s="91"/>
      <c r="GL122" s="91"/>
      <c r="GM122" s="91"/>
      <c r="GN122" s="91"/>
      <c r="GO122" s="91"/>
      <c r="GP122" s="91"/>
      <c r="GQ122" s="91"/>
      <c r="GR122" s="91"/>
      <c r="GS122" s="91"/>
      <c r="GT122" s="91"/>
      <c r="GU122" s="91"/>
      <c r="GV122" s="91"/>
      <c r="GW122" s="91"/>
      <c r="GX122" s="91"/>
      <c r="GY122" s="91"/>
      <c r="GZ122" s="91"/>
      <c r="HA122" s="91"/>
      <c r="HB122" s="91"/>
      <c r="HC122" s="91"/>
      <c r="HD122" s="91"/>
      <c r="HE122" s="91"/>
      <c r="HF122" s="91"/>
      <c r="HG122" s="91"/>
      <c r="HH122" s="91"/>
      <c r="HI122" s="91"/>
      <c r="HJ122" s="91"/>
      <c r="HK122" s="91"/>
      <c r="HL122" s="91"/>
      <c r="HM122" s="91"/>
      <c r="HN122" s="91"/>
      <c r="HO122" s="91"/>
      <c r="HP122" s="91"/>
      <c r="HQ122" s="91"/>
      <c r="HR122" s="91"/>
      <c r="HS122" s="91"/>
      <c r="HT122" s="91"/>
      <c r="HU122" s="91"/>
      <c r="HV122" s="91"/>
      <c r="HW122" s="91"/>
      <c r="HX122" s="91"/>
      <c r="HY122" s="91"/>
      <c r="HZ122" s="91"/>
      <c r="IA122" s="91"/>
      <c r="IB122" s="91"/>
      <c r="IC122" s="91"/>
      <c r="ID122" s="91"/>
      <c r="IE122" s="91"/>
      <c r="IF122" s="91"/>
      <c r="IG122" s="91"/>
      <c r="IH122" s="91"/>
      <c r="II122" s="91"/>
      <c r="IJ122" s="91"/>
      <c r="IK122" s="91"/>
      <c r="IL122" s="91"/>
      <c r="IM122" s="91"/>
      <c r="IN122" s="91"/>
      <c r="IO122" s="91"/>
      <c r="IP122" s="91"/>
      <c r="IQ122" s="91"/>
      <c r="IR122" s="91"/>
    </row>
    <row r="123" spans="1:252" s="96" customFormat="1" ht="18.75" customHeight="1">
      <c r="A123" s="100" t="s">
        <v>2626</v>
      </c>
      <c r="B123" s="93"/>
      <c r="C123" s="93"/>
      <c r="D123" s="93"/>
      <c r="E123" s="95"/>
      <c r="F123" s="95"/>
      <c r="G123" s="100" t="s">
        <v>2625</v>
      </c>
      <c r="H123" s="93"/>
      <c r="I123" s="93"/>
      <c r="J123" s="93"/>
      <c r="K123" s="92"/>
      <c r="L123" s="92"/>
    </row>
    <row r="124" spans="1:252" s="96" customFormat="1" ht="18.75" customHeight="1">
      <c r="A124" s="98" t="s">
        <v>2624</v>
      </c>
      <c r="B124" s="97"/>
      <c r="C124" s="97"/>
      <c r="D124" s="97"/>
      <c r="E124" s="95"/>
      <c r="F124" s="95"/>
      <c r="G124" s="98" t="s">
        <v>2623</v>
      </c>
      <c r="H124" s="97"/>
      <c r="I124" s="97"/>
      <c r="J124" s="97"/>
      <c r="K124" s="92"/>
      <c r="L124" s="92"/>
    </row>
    <row r="125" spans="1:252" s="96" customFormat="1" ht="18.75" customHeight="1">
      <c r="A125" s="99"/>
      <c r="B125" s="97"/>
      <c r="C125" s="97"/>
      <c r="D125" s="97"/>
      <c r="E125" s="95"/>
      <c r="F125" s="95"/>
      <c r="G125" s="98" t="s">
        <v>123</v>
      </c>
      <c r="H125" s="97">
        <v>89</v>
      </c>
      <c r="I125" s="97"/>
      <c r="J125" s="97"/>
      <c r="K125" s="92"/>
      <c r="L125" s="92"/>
    </row>
    <row r="126" spans="1:252" s="90" customFormat="1" ht="18.75" customHeight="1">
      <c r="A126" s="94" t="s">
        <v>1250</v>
      </c>
      <c r="B126" s="93">
        <v>8819</v>
      </c>
      <c r="C126" s="93"/>
      <c r="D126" s="93"/>
      <c r="E126" s="95"/>
      <c r="F126" s="95"/>
      <c r="G126" s="94" t="s">
        <v>1251</v>
      </c>
      <c r="H126" s="93">
        <v>8819</v>
      </c>
      <c r="I126" s="93"/>
      <c r="J126" s="93"/>
      <c r="K126" s="92"/>
      <c r="L126" s="92"/>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c r="AK126" s="91"/>
      <c r="AL126" s="91"/>
      <c r="AM126" s="91"/>
      <c r="AN126" s="91"/>
      <c r="AO126" s="91"/>
      <c r="AP126" s="91"/>
      <c r="AQ126" s="91"/>
      <c r="AR126" s="91"/>
      <c r="AS126" s="91"/>
      <c r="AT126" s="91"/>
      <c r="AU126" s="91"/>
      <c r="AV126" s="91"/>
      <c r="AW126" s="91"/>
      <c r="AX126" s="91"/>
      <c r="AY126" s="91"/>
      <c r="AZ126" s="91"/>
      <c r="BA126" s="91"/>
      <c r="BB126" s="91"/>
      <c r="BC126" s="91"/>
      <c r="BD126" s="91"/>
      <c r="BE126" s="91"/>
      <c r="BF126" s="91"/>
      <c r="BG126" s="91"/>
      <c r="BH126" s="91"/>
      <c r="BI126" s="91"/>
      <c r="BJ126" s="91"/>
      <c r="BK126" s="91"/>
      <c r="BL126" s="91"/>
      <c r="BM126" s="91"/>
      <c r="BN126" s="91"/>
      <c r="BO126" s="91"/>
      <c r="BP126" s="91"/>
      <c r="BQ126" s="91"/>
      <c r="BR126" s="91"/>
      <c r="BS126" s="91"/>
      <c r="BT126" s="91"/>
      <c r="BU126" s="91"/>
      <c r="BV126" s="91"/>
      <c r="BW126" s="91"/>
      <c r="BX126" s="91"/>
      <c r="BY126" s="91"/>
      <c r="BZ126" s="91"/>
      <c r="CA126" s="91"/>
      <c r="CB126" s="91"/>
      <c r="CC126" s="91"/>
      <c r="CD126" s="91"/>
      <c r="CE126" s="91"/>
      <c r="CF126" s="91"/>
      <c r="CG126" s="91"/>
      <c r="CH126" s="91"/>
      <c r="CI126" s="91"/>
      <c r="CJ126" s="91"/>
      <c r="CK126" s="91"/>
      <c r="CL126" s="91"/>
      <c r="CM126" s="91"/>
      <c r="CN126" s="91"/>
      <c r="CO126" s="91"/>
      <c r="CP126" s="91"/>
      <c r="CQ126" s="91"/>
      <c r="CR126" s="91"/>
      <c r="CS126" s="91"/>
      <c r="CT126" s="91"/>
      <c r="CU126" s="91"/>
      <c r="CV126" s="91"/>
      <c r="CW126" s="91"/>
      <c r="CX126" s="91"/>
      <c r="CY126" s="91"/>
      <c r="CZ126" s="91"/>
      <c r="DA126" s="91"/>
      <c r="DB126" s="91"/>
      <c r="DC126" s="91"/>
      <c r="DD126" s="91"/>
      <c r="DE126" s="91"/>
      <c r="DF126" s="91"/>
      <c r="DG126" s="91"/>
      <c r="DH126" s="91"/>
      <c r="DI126" s="91"/>
      <c r="DJ126" s="91"/>
      <c r="DK126" s="91"/>
      <c r="DL126" s="91"/>
      <c r="DM126" s="91"/>
      <c r="DN126" s="91"/>
      <c r="DO126" s="91"/>
      <c r="DP126" s="91"/>
      <c r="DQ126" s="91"/>
      <c r="DR126" s="91"/>
      <c r="DS126" s="91"/>
      <c r="DT126" s="91"/>
      <c r="DU126" s="91"/>
      <c r="DV126" s="91"/>
      <c r="DW126" s="91"/>
      <c r="DX126" s="91"/>
      <c r="DY126" s="91"/>
      <c r="DZ126" s="91"/>
      <c r="EA126" s="91"/>
      <c r="EB126" s="91"/>
      <c r="EC126" s="91"/>
      <c r="ED126" s="91"/>
      <c r="EE126" s="91"/>
      <c r="EF126" s="91"/>
      <c r="EG126" s="91"/>
      <c r="EH126" s="91"/>
      <c r="EI126" s="91"/>
      <c r="EJ126" s="91"/>
      <c r="EK126" s="91"/>
      <c r="EL126" s="91"/>
      <c r="EM126" s="91"/>
      <c r="EN126" s="91"/>
      <c r="EO126" s="91"/>
      <c r="EP126" s="91"/>
      <c r="EQ126" s="91"/>
      <c r="ER126" s="91"/>
      <c r="ES126" s="91"/>
      <c r="ET126" s="91"/>
      <c r="EU126" s="91"/>
      <c r="EV126" s="91"/>
      <c r="EW126" s="91"/>
      <c r="EX126" s="91"/>
      <c r="EY126" s="91"/>
      <c r="EZ126" s="91"/>
      <c r="FA126" s="91"/>
      <c r="FB126" s="91"/>
      <c r="FC126" s="91"/>
      <c r="FD126" s="91"/>
      <c r="FE126" s="91"/>
      <c r="FF126" s="91"/>
      <c r="FG126" s="91"/>
      <c r="FH126" s="91"/>
      <c r="FI126" s="91"/>
      <c r="FJ126" s="91"/>
      <c r="FK126" s="91"/>
      <c r="FL126" s="91"/>
      <c r="FM126" s="91"/>
      <c r="FN126" s="91"/>
      <c r="FO126" s="91"/>
      <c r="FP126" s="91"/>
      <c r="FQ126" s="91"/>
      <c r="FR126" s="91"/>
      <c r="FS126" s="91"/>
      <c r="FT126" s="91"/>
      <c r="FU126" s="91"/>
      <c r="FV126" s="91"/>
      <c r="FW126" s="91"/>
      <c r="FX126" s="91"/>
      <c r="FY126" s="91"/>
      <c r="FZ126" s="91"/>
      <c r="GA126" s="91"/>
      <c r="GB126" s="91"/>
      <c r="GC126" s="91"/>
      <c r="GD126" s="91"/>
      <c r="GE126" s="91"/>
      <c r="GF126" s="91"/>
      <c r="GG126" s="91"/>
      <c r="GH126" s="91"/>
      <c r="GI126" s="91"/>
      <c r="GJ126" s="91"/>
      <c r="GK126" s="91"/>
      <c r="GL126" s="91"/>
      <c r="GM126" s="91"/>
      <c r="GN126" s="91"/>
      <c r="GO126" s="91"/>
      <c r="GP126" s="91"/>
      <c r="GQ126" s="91"/>
      <c r="GR126" s="91"/>
      <c r="GS126" s="91"/>
      <c r="GT126" s="91"/>
      <c r="GU126" s="91"/>
      <c r="GV126" s="91"/>
      <c r="GW126" s="91"/>
      <c r="GX126" s="91"/>
      <c r="GY126" s="91"/>
      <c r="GZ126" s="91"/>
      <c r="HA126" s="91"/>
      <c r="HB126" s="91"/>
      <c r="HC126" s="91"/>
      <c r="HD126" s="91"/>
      <c r="HE126" s="91"/>
      <c r="HF126" s="91"/>
      <c r="HG126" s="91"/>
      <c r="HH126" s="91"/>
      <c r="HI126" s="91"/>
      <c r="HJ126" s="91"/>
      <c r="HK126" s="91"/>
      <c r="HL126" s="91"/>
      <c r="HM126" s="91"/>
      <c r="HN126" s="91"/>
      <c r="HO126" s="91"/>
      <c r="HP126" s="91"/>
      <c r="HQ126" s="91"/>
      <c r="HR126" s="91"/>
      <c r="HS126" s="91"/>
      <c r="HT126" s="91"/>
      <c r="HU126" s="91"/>
      <c r="HV126" s="91"/>
      <c r="HW126" s="91"/>
      <c r="HX126" s="91"/>
      <c r="HY126" s="91"/>
      <c r="HZ126" s="91"/>
      <c r="IA126" s="91"/>
      <c r="IB126" s="91"/>
      <c r="IC126" s="91"/>
      <c r="ID126" s="91"/>
      <c r="IE126" s="91"/>
      <c r="IF126" s="91"/>
      <c r="IG126" s="91"/>
      <c r="IH126" s="91"/>
      <c r="II126" s="91"/>
      <c r="IJ126" s="91"/>
      <c r="IK126" s="91"/>
      <c r="IL126" s="91"/>
      <c r="IM126" s="91"/>
      <c r="IN126" s="91"/>
      <c r="IO126" s="91"/>
      <c r="IP126" s="91"/>
      <c r="IQ126" s="91"/>
      <c r="IR126" s="91"/>
    </row>
  </sheetData>
  <mergeCells count="1">
    <mergeCell ref="A1:L1"/>
  </mergeCells>
  <phoneticPr fontId="2"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P331"/>
  <sheetViews>
    <sheetView showZeros="0" workbookViewId="0">
      <selection activeCell="G6" sqref="G6"/>
    </sheetView>
  </sheetViews>
  <sheetFormatPr defaultColWidth="8" defaultRowHeight="12.75"/>
  <cols>
    <col min="1" max="1" width="30.125" style="70" customWidth="1"/>
    <col min="2" max="2" width="8.75" style="70" customWidth="1"/>
    <col min="3" max="3" width="13.75" style="70" customWidth="1"/>
    <col min="4" max="4" width="8.25" style="70" customWidth="1"/>
    <col min="5" max="5" width="7.375" style="70" customWidth="1"/>
    <col min="6" max="6" width="9" style="70" customWidth="1"/>
    <col min="7" max="7" width="12.625" style="70" customWidth="1"/>
    <col min="8" max="8" width="9.375" style="70" customWidth="1"/>
    <col min="9" max="9" width="11.625" style="70" customWidth="1"/>
    <col min="10" max="10" width="8.125" style="70" customWidth="1"/>
    <col min="11" max="11" width="7.5" style="70" customWidth="1"/>
    <col min="12" max="12" width="11.375" style="70" customWidth="1"/>
    <col min="13" max="13" width="10" style="70" customWidth="1"/>
    <col min="14" max="14" width="6.5" style="70" customWidth="1"/>
    <col min="15" max="15" width="12.5" style="70" customWidth="1"/>
    <col min="16" max="256" width="8" style="70"/>
    <col min="257" max="257" width="30.125" style="70" customWidth="1"/>
    <col min="258" max="258" width="8.75" style="70" customWidth="1"/>
    <col min="259" max="259" width="13.75" style="70" customWidth="1"/>
    <col min="260" max="260" width="8.25" style="70" customWidth="1"/>
    <col min="261" max="261" width="7.375" style="70" customWidth="1"/>
    <col min="262" max="262" width="9" style="70" customWidth="1"/>
    <col min="263" max="263" width="12.625" style="70" customWidth="1"/>
    <col min="264" max="264" width="9.375" style="70" customWidth="1"/>
    <col min="265" max="265" width="11.625" style="70" customWidth="1"/>
    <col min="266" max="266" width="8.125" style="70" customWidth="1"/>
    <col min="267" max="267" width="7.5" style="70" customWidth="1"/>
    <col min="268" max="268" width="11.375" style="70" customWidth="1"/>
    <col min="269" max="269" width="10" style="70" customWidth="1"/>
    <col min="270" max="270" width="6.5" style="70" customWidth="1"/>
    <col min="271" max="271" width="12.5" style="70" customWidth="1"/>
    <col min="272" max="512" width="8" style="70"/>
    <col min="513" max="513" width="30.125" style="70" customWidth="1"/>
    <col min="514" max="514" width="8.75" style="70" customWidth="1"/>
    <col min="515" max="515" width="13.75" style="70" customWidth="1"/>
    <col min="516" max="516" width="8.25" style="70" customWidth="1"/>
    <col min="517" max="517" width="7.375" style="70" customWidth="1"/>
    <col min="518" max="518" width="9" style="70" customWidth="1"/>
    <col min="519" max="519" width="12.625" style="70" customWidth="1"/>
    <col min="520" max="520" width="9.375" style="70" customWidth="1"/>
    <col min="521" max="521" width="11.625" style="70" customWidth="1"/>
    <col min="522" max="522" width="8.125" style="70" customWidth="1"/>
    <col min="523" max="523" width="7.5" style="70" customWidth="1"/>
    <col min="524" max="524" width="11.375" style="70" customWidth="1"/>
    <col min="525" max="525" width="10" style="70" customWidth="1"/>
    <col min="526" max="526" width="6.5" style="70" customWidth="1"/>
    <col min="527" max="527" width="12.5" style="70" customWidth="1"/>
    <col min="528" max="768" width="8" style="70"/>
    <col min="769" max="769" width="30.125" style="70" customWidth="1"/>
    <col min="770" max="770" width="8.75" style="70" customWidth="1"/>
    <col min="771" max="771" width="13.75" style="70" customWidth="1"/>
    <col min="772" max="772" width="8.25" style="70" customWidth="1"/>
    <col min="773" max="773" width="7.375" style="70" customWidth="1"/>
    <col min="774" max="774" width="9" style="70" customWidth="1"/>
    <col min="775" max="775" width="12.625" style="70" customWidth="1"/>
    <col min="776" max="776" width="9.375" style="70" customWidth="1"/>
    <col min="777" max="777" width="11.625" style="70" customWidth="1"/>
    <col min="778" max="778" width="8.125" style="70" customWidth="1"/>
    <col min="779" max="779" width="7.5" style="70" customWidth="1"/>
    <col min="780" max="780" width="11.375" style="70" customWidth="1"/>
    <col min="781" max="781" width="10" style="70" customWidth="1"/>
    <col min="782" max="782" width="6.5" style="70" customWidth="1"/>
    <col min="783" max="783" width="12.5" style="70" customWidth="1"/>
    <col min="784" max="1024" width="8" style="70"/>
    <col min="1025" max="1025" width="30.125" style="70" customWidth="1"/>
    <col min="1026" max="1026" width="8.75" style="70" customWidth="1"/>
    <col min="1027" max="1027" width="13.75" style="70" customWidth="1"/>
    <col min="1028" max="1028" width="8.25" style="70" customWidth="1"/>
    <col min="1029" max="1029" width="7.375" style="70" customWidth="1"/>
    <col min="1030" max="1030" width="9" style="70" customWidth="1"/>
    <col min="1031" max="1031" width="12.625" style="70" customWidth="1"/>
    <col min="1032" max="1032" width="9.375" style="70" customWidth="1"/>
    <col min="1033" max="1033" width="11.625" style="70" customWidth="1"/>
    <col min="1034" max="1034" width="8.125" style="70" customWidth="1"/>
    <col min="1035" max="1035" width="7.5" style="70" customWidth="1"/>
    <col min="1036" max="1036" width="11.375" style="70" customWidth="1"/>
    <col min="1037" max="1037" width="10" style="70" customWidth="1"/>
    <col min="1038" max="1038" width="6.5" style="70" customWidth="1"/>
    <col min="1039" max="1039" width="12.5" style="70" customWidth="1"/>
    <col min="1040" max="1280" width="8" style="70"/>
    <col min="1281" max="1281" width="30.125" style="70" customWidth="1"/>
    <col min="1282" max="1282" width="8.75" style="70" customWidth="1"/>
    <col min="1283" max="1283" width="13.75" style="70" customWidth="1"/>
    <col min="1284" max="1284" width="8.25" style="70" customWidth="1"/>
    <col min="1285" max="1285" width="7.375" style="70" customWidth="1"/>
    <col min="1286" max="1286" width="9" style="70" customWidth="1"/>
    <col min="1287" max="1287" width="12.625" style="70" customWidth="1"/>
    <col min="1288" max="1288" width="9.375" style="70" customWidth="1"/>
    <col min="1289" max="1289" width="11.625" style="70" customWidth="1"/>
    <col min="1290" max="1290" width="8.125" style="70" customWidth="1"/>
    <col min="1291" max="1291" width="7.5" style="70" customWidth="1"/>
    <col min="1292" max="1292" width="11.375" style="70" customWidth="1"/>
    <col min="1293" max="1293" width="10" style="70" customWidth="1"/>
    <col min="1294" max="1294" width="6.5" style="70" customWidth="1"/>
    <col min="1295" max="1295" width="12.5" style="70" customWidth="1"/>
    <col min="1296" max="1536" width="8" style="70"/>
    <col min="1537" max="1537" width="30.125" style="70" customWidth="1"/>
    <col min="1538" max="1538" width="8.75" style="70" customWidth="1"/>
    <col min="1539" max="1539" width="13.75" style="70" customWidth="1"/>
    <col min="1540" max="1540" width="8.25" style="70" customWidth="1"/>
    <col min="1541" max="1541" width="7.375" style="70" customWidth="1"/>
    <col min="1542" max="1542" width="9" style="70" customWidth="1"/>
    <col min="1543" max="1543" width="12.625" style="70" customWidth="1"/>
    <col min="1544" max="1544" width="9.375" style="70" customWidth="1"/>
    <col min="1545" max="1545" width="11.625" style="70" customWidth="1"/>
    <col min="1546" max="1546" width="8.125" style="70" customWidth="1"/>
    <col min="1547" max="1547" width="7.5" style="70" customWidth="1"/>
    <col min="1548" max="1548" width="11.375" style="70" customWidth="1"/>
    <col min="1549" max="1549" width="10" style="70" customWidth="1"/>
    <col min="1550" max="1550" width="6.5" style="70" customWidth="1"/>
    <col min="1551" max="1551" width="12.5" style="70" customWidth="1"/>
    <col min="1552" max="1792" width="8" style="70"/>
    <col min="1793" max="1793" width="30.125" style="70" customWidth="1"/>
    <col min="1794" max="1794" width="8.75" style="70" customWidth="1"/>
    <col min="1795" max="1795" width="13.75" style="70" customWidth="1"/>
    <col min="1796" max="1796" width="8.25" style="70" customWidth="1"/>
    <col min="1797" max="1797" width="7.375" style="70" customWidth="1"/>
    <col min="1798" max="1798" width="9" style="70" customWidth="1"/>
    <col min="1799" max="1799" width="12.625" style="70" customWidth="1"/>
    <col min="1800" max="1800" width="9.375" style="70" customWidth="1"/>
    <col min="1801" max="1801" width="11.625" style="70" customWidth="1"/>
    <col min="1802" max="1802" width="8.125" style="70" customWidth="1"/>
    <col min="1803" max="1803" width="7.5" style="70" customWidth="1"/>
    <col min="1804" max="1804" width="11.375" style="70" customWidth="1"/>
    <col min="1805" max="1805" width="10" style="70" customWidth="1"/>
    <col min="1806" max="1806" width="6.5" style="70" customWidth="1"/>
    <col min="1807" max="1807" width="12.5" style="70" customWidth="1"/>
    <col min="1808" max="2048" width="8" style="70"/>
    <col min="2049" max="2049" width="30.125" style="70" customWidth="1"/>
    <col min="2050" max="2050" width="8.75" style="70" customWidth="1"/>
    <col min="2051" max="2051" width="13.75" style="70" customWidth="1"/>
    <col min="2052" max="2052" width="8.25" style="70" customWidth="1"/>
    <col min="2053" max="2053" width="7.375" style="70" customWidth="1"/>
    <col min="2054" max="2054" width="9" style="70" customWidth="1"/>
    <col min="2055" max="2055" width="12.625" style="70" customWidth="1"/>
    <col min="2056" max="2056" width="9.375" style="70" customWidth="1"/>
    <col min="2057" max="2057" width="11.625" style="70" customWidth="1"/>
    <col min="2058" max="2058" width="8.125" style="70" customWidth="1"/>
    <col min="2059" max="2059" width="7.5" style="70" customWidth="1"/>
    <col min="2060" max="2060" width="11.375" style="70" customWidth="1"/>
    <col min="2061" max="2061" width="10" style="70" customWidth="1"/>
    <col min="2062" max="2062" width="6.5" style="70" customWidth="1"/>
    <col min="2063" max="2063" width="12.5" style="70" customWidth="1"/>
    <col min="2064" max="2304" width="8" style="70"/>
    <col min="2305" max="2305" width="30.125" style="70" customWidth="1"/>
    <col min="2306" max="2306" width="8.75" style="70" customWidth="1"/>
    <col min="2307" max="2307" width="13.75" style="70" customWidth="1"/>
    <col min="2308" max="2308" width="8.25" style="70" customWidth="1"/>
    <col min="2309" max="2309" width="7.375" style="70" customWidth="1"/>
    <col min="2310" max="2310" width="9" style="70" customWidth="1"/>
    <col min="2311" max="2311" width="12.625" style="70" customWidth="1"/>
    <col min="2312" max="2312" width="9.375" style="70" customWidth="1"/>
    <col min="2313" max="2313" width="11.625" style="70" customWidth="1"/>
    <col min="2314" max="2314" width="8.125" style="70" customWidth="1"/>
    <col min="2315" max="2315" width="7.5" style="70" customWidth="1"/>
    <col min="2316" max="2316" width="11.375" style="70" customWidth="1"/>
    <col min="2317" max="2317" width="10" style="70" customWidth="1"/>
    <col min="2318" max="2318" width="6.5" style="70" customWidth="1"/>
    <col min="2319" max="2319" width="12.5" style="70" customWidth="1"/>
    <col min="2320" max="2560" width="8" style="70"/>
    <col min="2561" max="2561" width="30.125" style="70" customWidth="1"/>
    <col min="2562" max="2562" width="8.75" style="70" customWidth="1"/>
    <col min="2563" max="2563" width="13.75" style="70" customWidth="1"/>
    <col min="2564" max="2564" width="8.25" style="70" customWidth="1"/>
    <col min="2565" max="2565" width="7.375" style="70" customWidth="1"/>
    <col min="2566" max="2566" width="9" style="70" customWidth="1"/>
    <col min="2567" max="2567" width="12.625" style="70" customWidth="1"/>
    <col min="2568" max="2568" width="9.375" style="70" customWidth="1"/>
    <col min="2569" max="2569" width="11.625" style="70" customWidth="1"/>
    <col min="2570" max="2570" width="8.125" style="70" customWidth="1"/>
    <col min="2571" max="2571" width="7.5" style="70" customWidth="1"/>
    <col min="2572" max="2572" width="11.375" style="70" customWidth="1"/>
    <col min="2573" max="2573" width="10" style="70" customWidth="1"/>
    <col min="2574" max="2574" width="6.5" style="70" customWidth="1"/>
    <col min="2575" max="2575" width="12.5" style="70" customWidth="1"/>
    <col min="2576" max="2816" width="8" style="70"/>
    <col min="2817" max="2817" width="30.125" style="70" customWidth="1"/>
    <col min="2818" max="2818" width="8.75" style="70" customWidth="1"/>
    <col min="2819" max="2819" width="13.75" style="70" customWidth="1"/>
    <col min="2820" max="2820" width="8.25" style="70" customWidth="1"/>
    <col min="2821" max="2821" width="7.375" style="70" customWidth="1"/>
    <col min="2822" max="2822" width="9" style="70" customWidth="1"/>
    <col min="2823" max="2823" width="12.625" style="70" customWidth="1"/>
    <col min="2824" max="2824" width="9.375" style="70" customWidth="1"/>
    <col min="2825" max="2825" width="11.625" style="70" customWidth="1"/>
    <col min="2826" max="2826" width="8.125" style="70" customWidth="1"/>
    <col min="2827" max="2827" width="7.5" style="70" customWidth="1"/>
    <col min="2828" max="2828" width="11.375" style="70" customWidth="1"/>
    <col min="2829" max="2829" width="10" style="70" customWidth="1"/>
    <col min="2830" max="2830" width="6.5" style="70" customWidth="1"/>
    <col min="2831" max="2831" width="12.5" style="70" customWidth="1"/>
    <col min="2832" max="3072" width="8" style="70"/>
    <col min="3073" max="3073" width="30.125" style="70" customWidth="1"/>
    <col min="3074" max="3074" width="8.75" style="70" customWidth="1"/>
    <col min="3075" max="3075" width="13.75" style="70" customWidth="1"/>
    <col min="3076" max="3076" width="8.25" style="70" customWidth="1"/>
    <col min="3077" max="3077" width="7.375" style="70" customWidth="1"/>
    <col min="3078" max="3078" width="9" style="70" customWidth="1"/>
    <col min="3079" max="3079" width="12.625" style="70" customWidth="1"/>
    <col min="3080" max="3080" width="9.375" style="70" customWidth="1"/>
    <col min="3081" max="3081" width="11.625" style="70" customWidth="1"/>
    <col min="3082" max="3082" width="8.125" style="70" customWidth="1"/>
    <col min="3083" max="3083" width="7.5" style="70" customWidth="1"/>
    <col min="3084" max="3084" width="11.375" style="70" customWidth="1"/>
    <col min="3085" max="3085" width="10" style="70" customWidth="1"/>
    <col min="3086" max="3086" width="6.5" style="70" customWidth="1"/>
    <col min="3087" max="3087" width="12.5" style="70" customWidth="1"/>
    <col min="3088" max="3328" width="8" style="70"/>
    <col min="3329" max="3329" width="30.125" style="70" customWidth="1"/>
    <col min="3330" max="3330" width="8.75" style="70" customWidth="1"/>
    <col min="3331" max="3331" width="13.75" style="70" customWidth="1"/>
    <col min="3332" max="3332" width="8.25" style="70" customWidth="1"/>
    <col min="3333" max="3333" width="7.375" style="70" customWidth="1"/>
    <col min="3334" max="3334" width="9" style="70" customWidth="1"/>
    <col min="3335" max="3335" width="12.625" style="70" customWidth="1"/>
    <col min="3336" max="3336" width="9.375" style="70" customWidth="1"/>
    <col min="3337" max="3337" width="11.625" style="70" customWidth="1"/>
    <col min="3338" max="3338" width="8.125" style="70" customWidth="1"/>
    <col min="3339" max="3339" width="7.5" style="70" customWidth="1"/>
    <col min="3340" max="3340" width="11.375" style="70" customWidth="1"/>
    <col min="3341" max="3341" width="10" style="70" customWidth="1"/>
    <col min="3342" max="3342" width="6.5" style="70" customWidth="1"/>
    <col min="3343" max="3343" width="12.5" style="70" customWidth="1"/>
    <col min="3344" max="3584" width="8" style="70"/>
    <col min="3585" max="3585" width="30.125" style="70" customWidth="1"/>
    <col min="3586" max="3586" width="8.75" style="70" customWidth="1"/>
    <col min="3587" max="3587" width="13.75" style="70" customWidth="1"/>
    <col min="3588" max="3588" width="8.25" style="70" customWidth="1"/>
    <col min="3589" max="3589" width="7.375" style="70" customWidth="1"/>
    <col min="3590" max="3590" width="9" style="70" customWidth="1"/>
    <col min="3591" max="3591" width="12.625" style="70" customWidth="1"/>
    <col min="3592" max="3592" width="9.375" style="70" customWidth="1"/>
    <col min="3593" max="3593" width="11.625" style="70" customWidth="1"/>
    <col min="3594" max="3594" width="8.125" style="70" customWidth="1"/>
    <col min="3595" max="3595" width="7.5" style="70" customWidth="1"/>
    <col min="3596" max="3596" width="11.375" style="70" customWidth="1"/>
    <col min="3597" max="3597" width="10" style="70" customWidth="1"/>
    <col min="3598" max="3598" width="6.5" style="70" customWidth="1"/>
    <col min="3599" max="3599" width="12.5" style="70" customWidth="1"/>
    <col min="3600" max="3840" width="8" style="70"/>
    <col min="3841" max="3841" width="30.125" style="70" customWidth="1"/>
    <col min="3842" max="3842" width="8.75" style="70" customWidth="1"/>
    <col min="3843" max="3843" width="13.75" style="70" customWidth="1"/>
    <col min="3844" max="3844" width="8.25" style="70" customWidth="1"/>
    <col min="3845" max="3845" width="7.375" style="70" customWidth="1"/>
    <col min="3846" max="3846" width="9" style="70" customWidth="1"/>
    <col min="3847" max="3847" width="12.625" style="70" customWidth="1"/>
    <col min="3848" max="3848" width="9.375" style="70" customWidth="1"/>
    <col min="3849" max="3849" width="11.625" style="70" customWidth="1"/>
    <col min="3850" max="3850" width="8.125" style="70" customWidth="1"/>
    <col min="3851" max="3851" width="7.5" style="70" customWidth="1"/>
    <col min="3852" max="3852" width="11.375" style="70" customWidth="1"/>
    <col min="3853" max="3853" width="10" style="70" customWidth="1"/>
    <col min="3854" max="3854" width="6.5" style="70" customWidth="1"/>
    <col min="3855" max="3855" width="12.5" style="70" customWidth="1"/>
    <col min="3856" max="4096" width="8" style="70"/>
    <col min="4097" max="4097" width="30.125" style="70" customWidth="1"/>
    <col min="4098" max="4098" width="8.75" style="70" customWidth="1"/>
    <col min="4099" max="4099" width="13.75" style="70" customWidth="1"/>
    <col min="4100" max="4100" width="8.25" style="70" customWidth="1"/>
    <col min="4101" max="4101" width="7.375" style="70" customWidth="1"/>
    <col min="4102" max="4102" width="9" style="70" customWidth="1"/>
    <col min="4103" max="4103" width="12.625" style="70" customWidth="1"/>
    <col min="4104" max="4104" width="9.375" style="70" customWidth="1"/>
    <col min="4105" max="4105" width="11.625" style="70" customWidth="1"/>
    <col min="4106" max="4106" width="8.125" style="70" customWidth="1"/>
    <col min="4107" max="4107" width="7.5" style="70" customWidth="1"/>
    <col min="4108" max="4108" width="11.375" style="70" customWidth="1"/>
    <col min="4109" max="4109" width="10" style="70" customWidth="1"/>
    <col min="4110" max="4110" width="6.5" style="70" customWidth="1"/>
    <col min="4111" max="4111" width="12.5" style="70" customWidth="1"/>
    <col min="4112" max="4352" width="8" style="70"/>
    <col min="4353" max="4353" width="30.125" style="70" customWidth="1"/>
    <col min="4354" max="4354" width="8.75" style="70" customWidth="1"/>
    <col min="4355" max="4355" width="13.75" style="70" customWidth="1"/>
    <col min="4356" max="4356" width="8.25" style="70" customWidth="1"/>
    <col min="4357" max="4357" width="7.375" style="70" customWidth="1"/>
    <col min="4358" max="4358" width="9" style="70" customWidth="1"/>
    <col min="4359" max="4359" width="12.625" style="70" customWidth="1"/>
    <col min="4360" max="4360" width="9.375" style="70" customWidth="1"/>
    <col min="4361" max="4361" width="11.625" style="70" customWidth="1"/>
    <col min="4362" max="4362" width="8.125" style="70" customWidth="1"/>
    <col min="4363" max="4363" width="7.5" style="70" customWidth="1"/>
    <col min="4364" max="4364" width="11.375" style="70" customWidth="1"/>
    <col min="4365" max="4365" width="10" style="70" customWidth="1"/>
    <col min="4366" max="4366" width="6.5" style="70" customWidth="1"/>
    <col min="4367" max="4367" width="12.5" style="70" customWidth="1"/>
    <col min="4368" max="4608" width="8" style="70"/>
    <col min="4609" max="4609" width="30.125" style="70" customWidth="1"/>
    <col min="4610" max="4610" width="8.75" style="70" customWidth="1"/>
    <col min="4611" max="4611" width="13.75" style="70" customWidth="1"/>
    <col min="4612" max="4612" width="8.25" style="70" customWidth="1"/>
    <col min="4613" max="4613" width="7.375" style="70" customWidth="1"/>
    <col min="4614" max="4614" width="9" style="70" customWidth="1"/>
    <col min="4615" max="4615" width="12.625" style="70" customWidth="1"/>
    <col min="4616" max="4616" width="9.375" style="70" customWidth="1"/>
    <col min="4617" max="4617" width="11.625" style="70" customWidth="1"/>
    <col min="4618" max="4618" width="8.125" style="70" customWidth="1"/>
    <col min="4619" max="4619" width="7.5" style="70" customWidth="1"/>
    <col min="4620" max="4620" width="11.375" style="70" customWidth="1"/>
    <col min="4621" max="4621" width="10" style="70" customWidth="1"/>
    <col min="4622" max="4622" width="6.5" style="70" customWidth="1"/>
    <col min="4623" max="4623" width="12.5" style="70" customWidth="1"/>
    <col min="4624" max="4864" width="8" style="70"/>
    <col min="4865" max="4865" width="30.125" style="70" customWidth="1"/>
    <col min="4866" max="4866" width="8.75" style="70" customWidth="1"/>
    <col min="4867" max="4867" width="13.75" style="70" customWidth="1"/>
    <col min="4868" max="4868" width="8.25" style="70" customWidth="1"/>
    <col min="4869" max="4869" width="7.375" style="70" customWidth="1"/>
    <col min="4870" max="4870" width="9" style="70" customWidth="1"/>
    <col min="4871" max="4871" width="12.625" style="70" customWidth="1"/>
    <col min="4872" max="4872" width="9.375" style="70" customWidth="1"/>
    <col min="4873" max="4873" width="11.625" style="70" customWidth="1"/>
    <col min="4874" max="4874" width="8.125" style="70" customWidth="1"/>
    <col min="4875" max="4875" width="7.5" style="70" customWidth="1"/>
    <col min="4876" max="4876" width="11.375" style="70" customWidth="1"/>
    <col min="4877" max="4877" width="10" style="70" customWidth="1"/>
    <col min="4878" max="4878" width="6.5" style="70" customWidth="1"/>
    <col min="4879" max="4879" width="12.5" style="70" customWidth="1"/>
    <col min="4880" max="5120" width="8" style="70"/>
    <col min="5121" max="5121" width="30.125" style="70" customWidth="1"/>
    <col min="5122" max="5122" width="8.75" style="70" customWidth="1"/>
    <col min="5123" max="5123" width="13.75" style="70" customWidth="1"/>
    <col min="5124" max="5124" width="8.25" style="70" customWidth="1"/>
    <col min="5125" max="5125" width="7.375" style="70" customWidth="1"/>
    <col min="5126" max="5126" width="9" style="70" customWidth="1"/>
    <col min="5127" max="5127" width="12.625" style="70" customWidth="1"/>
    <col min="5128" max="5128" width="9.375" style="70" customWidth="1"/>
    <col min="5129" max="5129" width="11.625" style="70" customWidth="1"/>
    <col min="5130" max="5130" width="8.125" style="70" customWidth="1"/>
    <col min="5131" max="5131" width="7.5" style="70" customWidth="1"/>
    <col min="5132" max="5132" width="11.375" style="70" customWidth="1"/>
    <col min="5133" max="5133" width="10" style="70" customWidth="1"/>
    <col min="5134" max="5134" width="6.5" style="70" customWidth="1"/>
    <col min="5135" max="5135" width="12.5" style="70" customWidth="1"/>
    <col min="5136" max="5376" width="8" style="70"/>
    <col min="5377" max="5377" width="30.125" style="70" customWidth="1"/>
    <col min="5378" max="5378" width="8.75" style="70" customWidth="1"/>
    <col min="5379" max="5379" width="13.75" style="70" customWidth="1"/>
    <col min="5380" max="5380" width="8.25" style="70" customWidth="1"/>
    <col min="5381" max="5381" width="7.375" style="70" customWidth="1"/>
    <col min="5382" max="5382" width="9" style="70" customWidth="1"/>
    <col min="5383" max="5383" width="12.625" style="70" customWidth="1"/>
    <col min="5384" max="5384" width="9.375" style="70" customWidth="1"/>
    <col min="5385" max="5385" width="11.625" style="70" customWidth="1"/>
    <col min="5386" max="5386" width="8.125" style="70" customWidth="1"/>
    <col min="5387" max="5387" width="7.5" style="70" customWidth="1"/>
    <col min="5388" max="5388" width="11.375" style="70" customWidth="1"/>
    <col min="5389" max="5389" width="10" style="70" customWidth="1"/>
    <col min="5390" max="5390" width="6.5" style="70" customWidth="1"/>
    <col min="5391" max="5391" width="12.5" style="70" customWidth="1"/>
    <col min="5392" max="5632" width="8" style="70"/>
    <col min="5633" max="5633" width="30.125" style="70" customWidth="1"/>
    <col min="5634" max="5634" width="8.75" style="70" customWidth="1"/>
    <col min="5635" max="5635" width="13.75" style="70" customWidth="1"/>
    <col min="5636" max="5636" width="8.25" style="70" customWidth="1"/>
    <col min="5637" max="5637" width="7.375" style="70" customWidth="1"/>
    <col min="5638" max="5638" width="9" style="70" customWidth="1"/>
    <col min="5639" max="5639" width="12.625" style="70" customWidth="1"/>
    <col min="5640" max="5640" width="9.375" style="70" customWidth="1"/>
    <col min="5641" max="5641" width="11.625" style="70" customWidth="1"/>
    <col min="5642" max="5642" width="8.125" style="70" customWidth="1"/>
    <col min="5643" max="5643" width="7.5" style="70" customWidth="1"/>
    <col min="5644" max="5644" width="11.375" style="70" customWidth="1"/>
    <col min="5645" max="5645" width="10" style="70" customWidth="1"/>
    <col min="5646" max="5646" width="6.5" style="70" customWidth="1"/>
    <col min="5647" max="5647" width="12.5" style="70" customWidth="1"/>
    <col min="5648" max="5888" width="8" style="70"/>
    <col min="5889" max="5889" width="30.125" style="70" customWidth="1"/>
    <col min="5890" max="5890" width="8.75" style="70" customWidth="1"/>
    <col min="5891" max="5891" width="13.75" style="70" customWidth="1"/>
    <col min="5892" max="5892" width="8.25" style="70" customWidth="1"/>
    <col min="5893" max="5893" width="7.375" style="70" customWidth="1"/>
    <col min="5894" max="5894" width="9" style="70" customWidth="1"/>
    <col min="5895" max="5895" width="12.625" style="70" customWidth="1"/>
    <col min="5896" max="5896" width="9.375" style="70" customWidth="1"/>
    <col min="5897" max="5897" width="11.625" style="70" customWidth="1"/>
    <col min="5898" max="5898" width="8.125" style="70" customWidth="1"/>
    <col min="5899" max="5899" width="7.5" style="70" customWidth="1"/>
    <col min="5900" max="5900" width="11.375" style="70" customWidth="1"/>
    <col min="5901" max="5901" width="10" style="70" customWidth="1"/>
    <col min="5902" max="5902" width="6.5" style="70" customWidth="1"/>
    <col min="5903" max="5903" width="12.5" style="70" customWidth="1"/>
    <col min="5904" max="6144" width="8" style="70"/>
    <col min="6145" max="6145" width="30.125" style="70" customWidth="1"/>
    <col min="6146" max="6146" width="8.75" style="70" customWidth="1"/>
    <col min="6147" max="6147" width="13.75" style="70" customWidth="1"/>
    <col min="6148" max="6148" width="8.25" style="70" customWidth="1"/>
    <col min="6149" max="6149" width="7.375" style="70" customWidth="1"/>
    <col min="6150" max="6150" width="9" style="70" customWidth="1"/>
    <col min="6151" max="6151" width="12.625" style="70" customWidth="1"/>
    <col min="6152" max="6152" width="9.375" style="70" customWidth="1"/>
    <col min="6153" max="6153" width="11.625" style="70" customWidth="1"/>
    <col min="6154" max="6154" width="8.125" style="70" customWidth="1"/>
    <col min="6155" max="6155" width="7.5" style="70" customWidth="1"/>
    <col min="6156" max="6156" width="11.375" style="70" customWidth="1"/>
    <col min="6157" max="6157" width="10" style="70" customWidth="1"/>
    <col min="6158" max="6158" width="6.5" style="70" customWidth="1"/>
    <col min="6159" max="6159" width="12.5" style="70" customWidth="1"/>
    <col min="6160" max="6400" width="8" style="70"/>
    <col min="6401" max="6401" width="30.125" style="70" customWidth="1"/>
    <col min="6402" max="6402" width="8.75" style="70" customWidth="1"/>
    <col min="6403" max="6403" width="13.75" style="70" customWidth="1"/>
    <col min="6404" max="6404" width="8.25" style="70" customWidth="1"/>
    <col min="6405" max="6405" width="7.375" style="70" customWidth="1"/>
    <col min="6406" max="6406" width="9" style="70" customWidth="1"/>
    <col min="6407" max="6407" width="12.625" style="70" customWidth="1"/>
    <col min="6408" max="6408" width="9.375" style="70" customWidth="1"/>
    <col min="6409" max="6409" width="11.625" style="70" customWidth="1"/>
    <col min="6410" max="6410" width="8.125" style="70" customWidth="1"/>
    <col min="6411" max="6411" width="7.5" style="70" customWidth="1"/>
    <col min="6412" max="6412" width="11.375" style="70" customWidth="1"/>
    <col min="6413" max="6413" width="10" style="70" customWidth="1"/>
    <col min="6414" max="6414" width="6.5" style="70" customWidth="1"/>
    <col min="6415" max="6415" width="12.5" style="70" customWidth="1"/>
    <col min="6416" max="6656" width="8" style="70"/>
    <col min="6657" max="6657" width="30.125" style="70" customWidth="1"/>
    <col min="6658" max="6658" width="8.75" style="70" customWidth="1"/>
    <col min="6659" max="6659" width="13.75" style="70" customWidth="1"/>
    <col min="6660" max="6660" width="8.25" style="70" customWidth="1"/>
    <col min="6661" max="6661" width="7.375" style="70" customWidth="1"/>
    <col min="6662" max="6662" width="9" style="70" customWidth="1"/>
    <col min="6663" max="6663" width="12.625" style="70" customWidth="1"/>
    <col min="6664" max="6664" width="9.375" style="70" customWidth="1"/>
    <col min="6665" max="6665" width="11.625" style="70" customWidth="1"/>
    <col min="6666" max="6666" width="8.125" style="70" customWidth="1"/>
    <col min="6667" max="6667" width="7.5" style="70" customWidth="1"/>
    <col min="6668" max="6668" width="11.375" style="70" customWidth="1"/>
    <col min="6669" max="6669" width="10" style="70" customWidth="1"/>
    <col min="6670" max="6670" width="6.5" style="70" customWidth="1"/>
    <col min="6671" max="6671" width="12.5" style="70" customWidth="1"/>
    <col min="6672" max="6912" width="8" style="70"/>
    <col min="6913" max="6913" width="30.125" style="70" customWidth="1"/>
    <col min="6914" max="6914" width="8.75" style="70" customWidth="1"/>
    <col min="6915" max="6915" width="13.75" style="70" customWidth="1"/>
    <col min="6916" max="6916" width="8.25" style="70" customWidth="1"/>
    <col min="6917" max="6917" width="7.375" style="70" customWidth="1"/>
    <col min="6918" max="6918" width="9" style="70" customWidth="1"/>
    <col min="6919" max="6919" width="12.625" style="70" customWidth="1"/>
    <col min="6920" max="6920" width="9.375" style="70" customWidth="1"/>
    <col min="6921" max="6921" width="11.625" style="70" customWidth="1"/>
    <col min="6922" max="6922" width="8.125" style="70" customWidth="1"/>
    <col min="6923" max="6923" width="7.5" style="70" customWidth="1"/>
    <col min="6924" max="6924" width="11.375" style="70" customWidth="1"/>
    <col min="6925" max="6925" width="10" style="70" customWidth="1"/>
    <col min="6926" max="6926" width="6.5" style="70" customWidth="1"/>
    <col min="6927" max="6927" width="12.5" style="70" customWidth="1"/>
    <col min="6928" max="7168" width="8" style="70"/>
    <col min="7169" max="7169" width="30.125" style="70" customWidth="1"/>
    <col min="7170" max="7170" width="8.75" style="70" customWidth="1"/>
    <col min="7171" max="7171" width="13.75" style="70" customWidth="1"/>
    <col min="7172" max="7172" width="8.25" style="70" customWidth="1"/>
    <col min="7173" max="7173" width="7.375" style="70" customWidth="1"/>
    <col min="7174" max="7174" width="9" style="70" customWidth="1"/>
    <col min="7175" max="7175" width="12.625" style="70" customWidth="1"/>
    <col min="7176" max="7176" width="9.375" style="70" customWidth="1"/>
    <col min="7177" max="7177" width="11.625" style="70" customWidth="1"/>
    <col min="7178" max="7178" width="8.125" style="70" customWidth="1"/>
    <col min="7179" max="7179" width="7.5" style="70" customWidth="1"/>
    <col min="7180" max="7180" width="11.375" style="70" customWidth="1"/>
    <col min="7181" max="7181" width="10" style="70" customWidth="1"/>
    <col min="7182" max="7182" width="6.5" style="70" customWidth="1"/>
    <col min="7183" max="7183" width="12.5" style="70" customWidth="1"/>
    <col min="7184" max="7424" width="8" style="70"/>
    <col min="7425" max="7425" width="30.125" style="70" customWidth="1"/>
    <col min="7426" max="7426" width="8.75" style="70" customWidth="1"/>
    <col min="7427" max="7427" width="13.75" style="70" customWidth="1"/>
    <col min="7428" max="7428" width="8.25" style="70" customWidth="1"/>
    <col min="7429" max="7429" width="7.375" style="70" customWidth="1"/>
    <col min="7430" max="7430" width="9" style="70" customWidth="1"/>
    <col min="7431" max="7431" width="12.625" style="70" customWidth="1"/>
    <col min="7432" max="7432" width="9.375" style="70" customWidth="1"/>
    <col min="7433" max="7433" width="11.625" style="70" customWidth="1"/>
    <col min="7434" max="7434" width="8.125" style="70" customWidth="1"/>
    <col min="7435" max="7435" width="7.5" style="70" customWidth="1"/>
    <col min="7436" max="7436" width="11.375" style="70" customWidth="1"/>
    <col min="7437" max="7437" width="10" style="70" customWidth="1"/>
    <col min="7438" max="7438" width="6.5" style="70" customWidth="1"/>
    <col min="7439" max="7439" width="12.5" style="70" customWidth="1"/>
    <col min="7440" max="7680" width="8" style="70"/>
    <col min="7681" max="7681" width="30.125" style="70" customWidth="1"/>
    <col min="7682" max="7682" width="8.75" style="70" customWidth="1"/>
    <col min="7683" max="7683" width="13.75" style="70" customWidth="1"/>
    <col min="7684" max="7684" width="8.25" style="70" customWidth="1"/>
    <col min="7685" max="7685" width="7.375" style="70" customWidth="1"/>
    <col min="7686" max="7686" width="9" style="70" customWidth="1"/>
    <col min="7687" max="7687" width="12.625" style="70" customWidth="1"/>
    <col min="7688" max="7688" width="9.375" style="70" customWidth="1"/>
    <col min="7689" max="7689" width="11.625" style="70" customWidth="1"/>
    <col min="7690" max="7690" width="8.125" style="70" customWidth="1"/>
    <col min="7691" max="7691" width="7.5" style="70" customWidth="1"/>
    <col min="7692" max="7692" width="11.375" style="70" customWidth="1"/>
    <col min="7693" max="7693" width="10" style="70" customWidth="1"/>
    <col min="7694" max="7694" width="6.5" style="70" customWidth="1"/>
    <col min="7695" max="7695" width="12.5" style="70" customWidth="1"/>
    <col min="7696" max="7936" width="8" style="70"/>
    <col min="7937" max="7937" width="30.125" style="70" customWidth="1"/>
    <col min="7938" max="7938" width="8.75" style="70" customWidth="1"/>
    <col min="7939" max="7939" width="13.75" style="70" customWidth="1"/>
    <col min="7940" max="7940" width="8.25" style="70" customWidth="1"/>
    <col min="7941" max="7941" width="7.375" style="70" customWidth="1"/>
    <col min="7942" max="7942" width="9" style="70" customWidth="1"/>
    <col min="7943" max="7943" width="12.625" style="70" customWidth="1"/>
    <col min="7944" max="7944" width="9.375" style="70" customWidth="1"/>
    <col min="7945" max="7945" width="11.625" style="70" customWidth="1"/>
    <col min="7946" max="7946" width="8.125" style="70" customWidth="1"/>
    <col min="7947" max="7947" width="7.5" style="70" customWidth="1"/>
    <col min="7948" max="7948" width="11.375" style="70" customWidth="1"/>
    <col min="7949" max="7949" width="10" style="70" customWidth="1"/>
    <col min="7950" max="7950" width="6.5" style="70" customWidth="1"/>
    <col min="7951" max="7951" width="12.5" style="70" customWidth="1"/>
    <col min="7952" max="8192" width="8" style="70"/>
    <col min="8193" max="8193" width="30.125" style="70" customWidth="1"/>
    <col min="8194" max="8194" width="8.75" style="70" customWidth="1"/>
    <col min="8195" max="8195" width="13.75" style="70" customWidth="1"/>
    <col min="8196" max="8196" width="8.25" style="70" customWidth="1"/>
    <col min="8197" max="8197" width="7.375" style="70" customWidth="1"/>
    <col min="8198" max="8198" width="9" style="70" customWidth="1"/>
    <col min="8199" max="8199" width="12.625" style="70" customWidth="1"/>
    <col min="8200" max="8200" width="9.375" style="70" customWidth="1"/>
    <col min="8201" max="8201" width="11.625" style="70" customWidth="1"/>
    <col min="8202" max="8202" width="8.125" style="70" customWidth="1"/>
    <col min="8203" max="8203" width="7.5" style="70" customWidth="1"/>
    <col min="8204" max="8204" width="11.375" style="70" customWidth="1"/>
    <col min="8205" max="8205" width="10" style="70" customWidth="1"/>
    <col min="8206" max="8206" width="6.5" style="70" customWidth="1"/>
    <col min="8207" max="8207" width="12.5" style="70" customWidth="1"/>
    <col min="8208" max="8448" width="8" style="70"/>
    <col min="8449" max="8449" width="30.125" style="70" customWidth="1"/>
    <col min="8450" max="8450" width="8.75" style="70" customWidth="1"/>
    <col min="8451" max="8451" width="13.75" style="70" customWidth="1"/>
    <col min="8452" max="8452" width="8.25" style="70" customWidth="1"/>
    <col min="8453" max="8453" width="7.375" style="70" customWidth="1"/>
    <col min="8454" max="8454" width="9" style="70" customWidth="1"/>
    <col min="8455" max="8455" width="12.625" style="70" customWidth="1"/>
    <col min="8456" max="8456" width="9.375" style="70" customWidth="1"/>
    <col min="8457" max="8457" width="11.625" style="70" customWidth="1"/>
    <col min="8458" max="8458" width="8.125" style="70" customWidth="1"/>
    <col min="8459" max="8459" width="7.5" style="70" customWidth="1"/>
    <col min="8460" max="8460" width="11.375" style="70" customWidth="1"/>
    <col min="8461" max="8461" width="10" style="70" customWidth="1"/>
    <col min="8462" max="8462" width="6.5" style="70" customWidth="1"/>
    <col min="8463" max="8463" width="12.5" style="70" customWidth="1"/>
    <col min="8464" max="8704" width="8" style="70"/>
    <col min="8705" max="8705" width="30.125" style="70" customWidth="1"/>
    <col min="8706" max="8706" width="8.75" style="70" customWidth="1"/>
    <col min="8707" max="8707" width="13.75" style="70" customWidth="1"/>
    <col min="8708" max="8708" width="8.25" style="70" customWidth="1"/>
    <col min="8709" max="8709" width="7.375" style="70" customWidth="1"/>
    <col min="8710" max="8710" width="9" style="70" customWidth="1"/>
    <col min="8711" max="8711" width="12.625" style="70" customWidth="1"/>
    <col min="8712" max="8712" width="9.375" style="70" customWidth="1"/>
    <col min="8713" max="8713" width="11.625" style="70" customWidth="1"/>
    <col min="8714" max="8714" width="8.125" style="70" customWidth="1"/>
    <col min="8715" max="8715" width="7.5" style="70" customWidth="1"/>
    <col min="8716" max="8716" width="11.375" style="70" customWidth="1"/>
    <col min="8717" max="8717" width="10" style="70" customWidth="1"/>
    <col min="8718" max="8718" width="6.5" style="70" customWidth="1"/>
    <col min="8719" max="8719" width="12.5" style="70" customWidth="1"/>
    <col min="8720" max="8960" width="8" style="70"/>
    <col min="8961" max="8961" width="30.125" style="70" customWidth="1"/>
    <col min="8962" max="8962" width="8.75" style="70" customWidth="1"/>
    <col min="8963" max="8963" width="13.75" style="70" customWidth="1"/>
    <col min="8964" max="8964" width="8.25" style="70" customWidth="1"/>
    <col min="8965" max="8965" width="7.375" style="70" customWidth="1"/>
    <col min="8966" max="8966" width="9" style="70" customWidth="1"/>
    <col min="8967" max="8967" width="12.625" style="70" customWidth="1"/>
    <col min="8968" max="8968" width="9.375" style="70" customWidth="1"/>
    <col min="8969" max="8969" width="11.625" style="70" customWidth="1"/>
    <col min="8970" max="8970" width="8.125" style="70" customWidth="1"/>
    <col min="8971" max="8971" width="7.5" style="70" customWidth="1"/>
    <col min="8972" max="8972" width="11.375" style="70" customWidth="1"/>
    <col min="8973" max="8973" width="10" style="70" customWidth="1"/>
    <col min="8974" max="8974" width="6.5" style="70" customWidth="1"/>
    <col min="8975" max="8975" width="12.5" style="70" customWidth="1"/>
    <col min="8976" max="9216" width="8" style="70"/>
    <col min="9217" max="9217" width="30.125" style="70" customWidth="1"/>
    <col min="9218" max="9218" width="8.75" style="70" customWidth="1"/>
    <col min="9219" max="9219" width="13.75" style="70" customWidth="1"/>
    <col min="9220" max="9220" width="8.25" style="70" customWidth="1"/>
    <col min="9221" max="9221" width="7.375" style="70" customWidth="1"/>
    <col min="9222" max="9222" width="9" style="70" customWidth="1"/>
    <col min="9223" max="9223" width="12.625" style="70" customWidth="1"/>
    <col min="9224" max="9224" width="9.375" style="70" customWidth="1"/>
    <col min="9225" max="9225" width="11.625" style="70" customWidth="1"/>
    <col min="9226" max="9226" width="8.125" style="70" customWidth="1"/>
    <col min="9227" max="9227" width="7.5" style="70" customWidth="1"/>
    <col min="9228" max="9228" width="11.375" style="70" customWidth="1"/>
    <col min="9229" max="9229" width="10" style="70" customWidth="1"/>
    <col min="9230" max="9230" width="6.5" style="70" customWidth="1"/>
    <col min="9231" max="9231" width="12.5" style="70" customWidth="1"/>
    <col min="9232" max="9472" width="8" style="70"/>
    <col min="9473" max="9473" width="30.125" style="70" customWidth="1"/>
    <col min="9474" max="9474" width="8.75" style="70" customWidth="1"/>
    <col min="9475" max="9475" width="13.75" style="70" customWidth="1"/>
    <col min="9476" max="9476" width="8.25" style="70" customWidth="1"/>
    <col min="9477" max="9477" width="7.375" style="70" customWidth="1"/>
    <col min="9478" max="9478" width="9" style="70" customWidth="1"/>
    <col min="9479" max="9479" width="12.625" style="70" customWidth="1"/>
    <col min="9480" max="9480" width="9.375" style="70" customWidth="1"/>
    <col min="9481" max="9481" width="11.625" style="70" customWidth="1"/>
    <col min="9482" max="9482" width="8.125" style="70" customWidth="1"/>
    <col min="9483" max="9483" width="7.5" style="70" customWidth="1"/>
    <col min="9484" max="9484" width="11.375" style="70" customWidth="1"/>
    <col min="9485" max="9485" width="10" style="70" customWidth="1"/>
    <col min="9486" max="9486" width="6.5" style="70" customWidth="1"/>
    <col min="9487" max="9487" width="12.5" style="70" customWidth="1"/>
    <col min="9488" max="9728" width="8" style="70"/>
    <col min="9729" max="9729" width="30.125" style="70" customWidth="1"/>
    <col min="9730" max="9730" width="8.75" style="70" customWidth="1"/>
    <col min="9731" max="9731" width="13.75" style="70" customWidth="1"/>
    <col min="9732" max="9732" width="8.25" style="70" customWidth="1"/>
    <col min="9733" max="9733" width="7.375" style="70" customWidth="1"/>
    <col min="9734" max="9734" width="9" style="70" customWidth="1"/>
    <col min="9735" max="9735" width="12.625" style="70" customWidth="1"/>
    <col min="9736" max="9736" width="9.375" style="70" customWidth="1"/>
    <col min="9737" max="9737" width="11.625" style="70" customWidth="1"/>
    <col min="9738" max="9738" width="8.125" style="70" customWidth="1"/>
    <col min="9739" max="9739" width="7.5" style="70" customWidth="1"/>
    <col min="9740" max="9740" width="11.375" style="70" customWidth="1"/>
    <col min="9741" max="9741" width="10" style="70" customWidth="1"/>
    <col min="9742" max="9742" width="6.5" style="70" customWidth="1"/>
    <col min="9743" max="9743" width="12.5" style="70" customWidth="1"/>
    <col min="9744" max="9984" width="8" style="70"/>
    <col min="9985" max="9985" width="30.125" style="70" customWidth="1"/>
    <col min="9986" max="9986" width="8.75" style="70" customWidth="1"/>
    <col min="9987" max="9987" width="13.75" style="70" customWidth="1"/>
    <col min="9988" max="9988" width="8.25" style="70" customWidth="1"/>
    <col min="9989" max="9989" width="7.375" style="70" customWidth="1"/>
    <col min="9990" max="9990" width="9" style="70" customWidth="1"/>
    <col min="9991" max="9991" width="12.625" style="70" customWidth="1"/>
    <col min="9992" max="9992" width="9.375" style="70" customWidth="1"/>
    <col min="9993" max="9993" width="11.625" style="70" customWidth="1"/>
    <col min="9994" max="9994" width="8.125" style="70" customWidth="1"/>
    <col min="9995" max="9995" width="7.5" style="70" customWidth="1"/>
    <col min="9996" max="9996" width="11.375" style="70" customWidth="1"/>
    <col min="9997" max="9997" width="10" style="70" customWidth="1"/>
    <col min="9998" max="9998" width="6.5" style="70" customWidth="1"/>
    <col min="9999" max="9999" width="12.5" style="70" customWidth="1"/>
    <col min="10000" max="10240" width="8" style="70"/>
    <col min="10241" max="10241" width="30.125" style="70" customWidth="1"/>
    <col min="10242" max="10242" width="8.75" style="70" customWidth="1"/>
    <col min="10243" max="10243" width="13.75" style="70" customWidth="1"/>
    <col min="10244" max="10244" width="8.25" style="70" customWidth="1"/>
    <col min="10245" max="10245" width="7.375" style="70" customWidth="1"/>
    <col min="10246" max="10246" width="9" style="70" customWidth="1"/>
    <col min="10247" max="10247" width="12.625" style="70" customWidth="1"/>
    <col min="10248" max="10248" width="9.375" style="70" customWidth="1"/>
    <col min="10249" max="10249" width="11.625" style="70" customWidth="1"/>
    <col min="10250" max="10250" width="8.125" style="70" customWidth="1"/>
    <col min="10251" max="10251" width="7.5" style="70" customWidth="1"/>
    <col min="10252" max="10252" width="11.375" style="70" customWidth="1"/>
    <col min="10253" max="10253" width="10" style="70" customWidth="1"/>
    <col min="10254" max="10254" width="6.5" style="70" customWidth="1"/>
    <col min="10255" max="10255" width="12.5" style="70" customWidth="1"/>
    <col min="10256" max="10496" width="8" style="70"/>
    <col min="10497" max="10497" width="30.125" style="70" customWidth="1"/>
    <col min="10498" max="10498" width="8.75" style="70" customWidth="1"/>
    <col min="10499" max="10499" width="13.75" style="70" customWidth="1"/>
    <col min="10500" max="10500" width="8.25" style="70" customWidth="1"/>
    <col min="10501" max="10501" width="7.375" style="70" customWidth="1"/>
    <col min="10502" max="10502" width="9" style="70" customWidth="1"/>
    <col min="10503" max="10503" width="12.625" style="70" customWidth="1"/>
    <col min="10504" max="10504" width="9.375" style="70" customWidth="1"/>
    <col min="10505" max="10505" width="11.625" style="70" customWidth="1"/>
    <col min="10506" max="10506" width="8.125" style="70" customWidth="1"/>
    <col min="10507" max="10507" width="7.5" style="70" customWidth="1"/>
    <col min="10508" max="10508" width="11.375" style="70" customWidth="1"/>
    <col min="10509" max="10509" width="10" style="70" customWidth="1"/>
    <col min="10510" max="10510" width="6.5" style="70" customWidth="1"/>
    <col min="10511" max="10511" width="12.5" style="70" customWidth="1"/>
    <col min="10512" max="10752" width="8" style="70"/>
    <col min="10753" max="10753" width="30.125" style="70" customWidth="1"/>
    <col min="10754" max="10754" width="8.75" style="70" customWidth="1"/>
    <col min="10755" max="10755" width="13.75" style="70" customWidth="1"/>
    <col min="10756" max="10756" width="8.25" style="70" customWidth="1"/>
    <col min="10757" max="10757" width="7.375" style="70" customWidth="1"/>
    <col min="10758" max="10758" width="9" style="70" customWidth="1"/>
    <col min="10759" max="10759" width="12.625" style="70" customWidth="1"/>
    <col min="10760" max="10760" width="9.375" style="70" customWidth="1"/>
    <col min="10761" max="10761" width="11.625" style="70" customWidth="1"/>
    <col min="10762" max="10762" width="8.125" style="70" customWidth="1"/>
    <col min="10763" max="10763" width="7.5" style="70" customWidth="1"/>
    <col min="10764" max="10764" width="11.375" style="70" customWidth="1"/>
    <col min="10765" max="10765" width="10" style="70" customWidth="1"/>
    <col min="10766" max="10766" width="6.5" style="70" customWidth="1"/>
    <col min="10767" max="10767" width="12.5" style="70" customWidth="1"/>
    <col min="10768" max="11008" width="8" style="70"/>
    <col min="11009" max="11009" width="30.125" style="70" customWidth="1"/>
    <col min="11010" max="11010" width="8.75" style="70" customWidth="1"/>
    <col min="11011" max="11011" width="13.75" style="70" customWidth="1"/>
    <col min="11012" max="11012" width="8.25" style="70" customWidth="1"/>
    <col min="11013" max="11013" width="7.375" style="70" customWidth="1"/>
    <col min="11014" max="11014" width="9" style="70" customWidth="1"/>
    <col min="11015" max="11015" width="12.625" style="70" customWidth="1"/>
    <col min="11016" max="11016" width="9.375" style="70" customWidth="1"/>
    <col min="11017" max="11017" width="11.625" style="70" customWidth="1"/>
    <col min="11018" max="11018" width="8.125" style="70" customWidth="1"/>
    <col min="11019" max="11019" width="7.5" style="70" customWidth="1"/>
    <col min="11020" max="11020" width="11.375" style="70" customWidth="1"/>
    <col min="11021" max="11021" width="10" style="70" customWidth="1"/>
    <col min="11022" max="11022" width="6.5" style="70" customWidth="1"/>
    <col min="11023" max="11023" width="12.5" style="70" customWidth="1"/>
    <col min="11024" max="11264" width="8" style="70"/>
    <col min="11265" max="11265" width="30.125" style="70" customWidth="1"/>
    <col min="11266" max="11266" width="8.75" style="70" customWidth="1"/>
    <col min="11267" max="11267" width="13.75" style="70" customWidth="1"/>
    <col min="11268" max="11268" width="8.25" style="70" customWidth="1"/>
    <col min="11269" max="11269" width="7.375" style="70" customWidth="1"/>
    <col min="11270" max="11270" width="9" style="70" customWidth="1"/>
    <col min="11271" max="11271" width="12.625" style="70" customWidth="1"/>
    <col min="11272" max="11272" width="9.375" style="70" customWidth="1"/>
    <col min="11273" max="11273" width="11.625" style="70" customWidth="1"/>
    <col min="11274" max="11274" width="8.125" style="70" customWidth="1"/>
    <col min="11275" max="11275" width="7.5" style="70" customWidth="1"/>
    <col min="11276" max="11276" width="11.375" style="70" customWidth="1"/>
    <col min="11277" max="11277" width="10" style="70" customWidth="1"/>
    <col min="11278" max="11278" width="6.5" style="70" customWidth="1"/>
    <col min="11279" max="11279" width="12.5" style="70" customWidth="1"/>
    <col min="11280" max="11520" width="8" style="70"/>
    <col min="11521" max="11521" width="30.125" style="70" customWidth="1"/>
    <col min="11522" max="11522" width="8.75" style="70" customWidth="1"/>
    <col min="11523" max="11523" width="13.75" style="70" customWidth="1"/>
    <col min="11524" max="11524" width="8.25" style="70" customWidth="1"/>
    <col min="11525" max="11525" width="7.375" style="70" customWidth="1"/>
    <col min="11526" max="11526" width="9" style="70" customWidth="1"/>
    <col min="11527" max="11527" width="12.625" style="70" customWidth="1"/>
    <col min="11528" max="11528" width="9.375" style="70" customWidth="1"/>
    <col min="11529" max="11529" width="11.625" style="70" customWidth="1"/>
    <col min="11530" max="11530" width="8.125" style="70" customWidth="1"/>
    <col min="11531" max="11531" width="7.5" style="70" customWidth="1"/>
    <col min="11532" max="11532" width="11.375" style="70" customWidth="1"/>
    <col min="11533" max="11533" width="10" style="70" customWidth="1"/>
    <col min="11534" max="11534" width="6.5" style="70" customWidth="1"/>
    <col min="11535" max="11535" width="12.5" style="70" customWidth="1"/>
    <col min="11536" max="11776" width="8" style="70"/>
    <col min="11777" max="11777" width="30.125" style="70" customWidth="1"/>
    <col min="11778" max="11778" width="8.75" style="70" customWidth="1"/>
    <col min="11779" max="11779" width="13.75" style="70" customWidth="1"/>
    <col min="11780" max="11780" width="8.25" style="70" customWidth="1"/>
    <col min="11781" max="11781" width="7.375" style="70" customWidth="1"/>
    <col min="11782" max="11782" width="9" style="70" customWidth="1"/>
    <col min="11783" max="11783" width="12.625" style="70" customWidth="1"/>
    <col min="11784" max="11784" width="9.375" style="70" customWidth="1"/>
    <col min="11785" max="11785" width="11.625" style="70" customWidth="1"/>
    <col min="11786" max="11786" width="8.125" style="70" customWidth="1"/>
    <col min="11787" max="11787" width="7.5" style="70" customWidth="1"/>
    <col min="11788" max="11788" width="11.375" style="70" customWidth="1"/>
    <col min="11789" max="11789" width="10" style="70" customWidth="1"/>
    <col min="11790" max="11790" width="6.5" style="70" customWidth="1"/>
    <col min="11791" max="11791" width="12.5" style="70" customWidth="1"/>
    <col min="11792" max="12032" width="8" style="70"/>
    <col min="12033" max="12033" width="30.125" style="70" customWidth="1"/>
    <col min="12034" max="12034" width="8.75" style="70" customWidth="1"/>
    <col min="12035" max="12035" width="13.75" style="70" customWidth="1"/>
    <col min="12036" max="12036" width="8.25" style="70" customWidth="1"/>
    <col min="12037" max="12037" width="7.375" style="70" customWidth="1"/>
    <col min="12038" max="12038" width="9" style="70" customWidth="1"/>
    <col min="12039" max="12039" width="12.625" style="70" customWidth="1"/>
    <col min="12040" max="12040" width="9.375" style="70" customWidth="1"/>
    <col min="12041" max="12041" width="11.625" style="70" customWidth="1"/>
    <col min="12042" max="12042" width="8.125" style="70" customWidth="1"/>
    <col min="12043" max="12043" width="7.5" style="70" customWidth="1"/>
    <col min="12044" max="12044" width="11.375" style="70" customWidth="1"/>
    <col min="12045" max="12045" width="10" style="70" customWidth="1"/>
    <col min="12046" max="12046" width="6.5" style="70" customWidth="1"/>
    <col min="12047" max="12047" width="12.5" style="70" customWidth="1"/>
    <col min="12048" max="12288" width="8" style="70"/>
    <col min="12289" max="12289" width="30.125" style="70" customWidth="1"/>
    <col min="12290" max="12290" width="8.75" style="70" customWidth="1"/>
    <col min="12291" max="12291" width="13.75" style="70" customWidth="1"/>
    <col min="12292" max="12292" width="8.25" style="70" customWidth="1"/>
    <col min="12293" max="12293" width="7.375" style="70" customWidth="1"/>
    <col min="12294" max="12294" width="9" style="70" customWidth="1"/>
    <col min="12295" max="12295" width="12.625" style="70" customWidth="1"/>
    <col min="12296" max="12296" width="9.375" style="70" customWidth="1"/>
    <col min="12297" max="12297" width="11.625" style="70" customWidth="1"/>
    <col min="12298" max="12298" width="8.125" style="70" customWidth="1"/>
    <col min="12299" max="12299" width="7.5" style="70" customWidth="1"/>
    <col min="12300" max="12300" width="11.375" style="70" customWidth="1"/>
    <col min="12301" max="12301" width="10" style="70" customWidth="1"/>
    <col min="12302" max="12302" width="6.5" style="70" customWidth="1"/>
    <col min="12303" max="12303" width="12.5" style="70" customWidth="1"/>
    <col min="12304" max="12544" width="8" style="70"/>
    <col min="12545" max="12545" width="30.125" style="70" customWidth="1"/>
    <col min="12546" max="12546" width="8.75" style="70" customWidth="1"/>
    <col min="12547" max="12547" width="13.75" style="70" customWidth="1"/>
    <col min="12548" max="12548" width="8.25" style="70" customWidth="1"/>
    <col min="12549" max="12549" width="7.375" style="70" customWidth="1"/>
    <col min="12550" max="12550" width="9" style="70" customWidth="1"/>
    <col min="12551" max="12551" width="12.625" style="70" customWidth="1"/>
    <col min="12552" max="12552" width="9.375" style="70" customWidth="1"/>
    <col min="12553" max="12553" width="11.625" style="70" customWidth="1"/>
    <col min="12554" max="12554" width="8.125" style="70" customWidth="1"/>
    <col min="12555" max="12555" width="7.5" style="70" customWidth="1"/>
    <col min="12556" max="12556" width="11.375" style="70" customWidth="1"/>
    <col min="12557" max="12557" width="10" style="70" customWidth="1"/>
    <col min="12558" max="12558" width="6.5" style="70" customWidth="1"/>
    <col min="12559" max="12559" width="12.5" style="70" customWidth="1"/>
    <col min="12560" max="12800" width="8" style="70"/>
    <col min="12801" max="12801" width="30.125" style="70" customWidth="1"/>
    <col min="12802" max="12802" width="8.75" style="70" customWidth="1"/>
    <col min="12803" max="12803" width="13.75" style="70" customWidth="1"/>
    <col min="12804" max="12804" width="8.25" style="70" customWidth="1"/>
    <col min="12805" max="12805" width="7.375" style="70" customWidth="1"/>
    <col min="12806" max="12806" width="9" style="70" customWidth="1"/>
    <col min="12807" max="12807" width="12.625" style="70" customWidth="1"/>
    <col min="12808" max="12808" width="9.375" style="70" customWidth="1"/>
    <col min="12809" max="12809" width="11.625" style="70" customWidth="1"/>
    <col min="12810" max="12810" width="8.125" style="70" customWidth="1"/>
    <col min="12811" max="12811" width="7.5" style="70" customWidth="1"/>
    <col min="12812" max="12812" width="11.375" style="70" customWidth="1"/>
    <col min="12813" max="12813" width="10" style="70" customWidth="1"/>
    <col min="12814" max="12814" width="6.5" style="70" customWidth="1"/>
    <col min="12815" max="12815" width="12.5" style="70" customWidth="1"/>
    <col min="12816" max="13056" width="8" style="70"/>
    <col min="13057" max="13057" width="30.125" style="70" customWidth="1"/>
    <col min="13058" max="13058" width="8.75" style="70" customWidth="1"/>
    <col min="13059" max="13059" width="13.75" style="70" customWidth="1"/>
    <col min="13060" max="13060" width="8.25" style="70" customWidth="1"/>
    <col min="13061" max="13061" width="7.375" style="70" customWidth="1"/>
    <col min="13062" max="13062" width="9" style="70" customWidth="1"/>
    <col min="13063" max="13063" width="12.625" style="70" customWidth="1"/>
    <col min="13064" max="13064" width="9.375" style="70" customWidth="1"/>
    <col min="13065" max="13065" width="11.625" style="70" customWidth="1"/>
    <col min="13066" max="13066" width="8.125" style="70" customWidth="1"/>
    <col min="13067" max="13067" width="7.5" style="70" customWidth="1"/>
    <col min="13068" max="13068" width="11.375" style="70" customWidth="1"/>
    <col min="13069" max="13069" width="10" style="70" customWidth="1"/>
    <col min="13070" max="13070" width="6.5" style="70" customWidth="1"/>
    <col min="13071" max="13071" width="12.5" style="70" customWidth="1"/>
    <col min="13072" max="13312" width="8" style="70"/>
    <col min="13313" max="13313" width="30.125" style="70" customWidth="1"/>
    <col min="13314" max="13314" width="8.75" style="70" customWidth="1"/>
    <col min="13315" max="13315" width="13.75" style="70" customWidth="1"/>
    <col min="13316" max="13316" width="8.25" style="70" customWidth="1"/>
    <col min="13317" max="13317" width="7.375" style="70" customWidth="1"/>
    <col min="13318" max="13318" width="9" style="70" customWidth="1"/>
    <col min="13319" max="13319" width="12.625" style="70" customWidth="1"/>
    <col min="13320" max="13320" width="9.375" style="70" customWidth="1"/>
    <col min="13321" max="13321" width="11.625" style="70" customWidth="1"/>
    <col min="13322" max="13322" width="8.125" style="70" customWidth="1"/>
    <col min="13323" max="13323" width="7.5" style="70" customWidth="1"/>
    <col min="13324" max="13324" width="11.375" style="70" customWidth="1"/>
    <col min="13325" max="13325" width="10" style="70" customWidth="1"/>
    <col min="13326" max="13326" width="6.5" style="70" customWidth="1"/>
    <col min="13327" max="13327" width="12.5" style="70" customWidth="1"/>
    <col min="13328" max="13568" width="8" style="70"/>
    <col min="13569" max="13569" width="30.125" style="70" customWidth="1"/>
    <col min="13570" max="13570" width="8.75" style="70" customWidth="1"/>
    <col min="13571" max="13571" width="13.75" style="70" customWidth="1"/>
    <col min="13572" max="13572" width="8.25" style="70" customWidth="1"/>
    <col min="13573" max="13573" width="7.375" style="70" customWidth="1"/>
    <col min="13574" max="13574" width="9" style="70" customWidth="1"/>
    <col min="13575" max="13575" width="12.625" style="70" customWidth="1"/>
    <col min="13576" max="13576" width="9.375" style="70" customWidth="1"/>
    <col min="13577" max="13577" width="11.625" style="70" customWidth="1"/>
    <col min="13578" max="13578" width="8.125" style="70" customWidth="1"/>
    <col min="13579" max="13579" width="7.5" style="70" customWidth="1"/>
    <col min="13580" max="13580" width="11.375" style="70" customWidth="1"/>
    <col min="13581" max="13581" width="10" style="70" customWidth="1"/>
    <col min="13582" max="13582" width="6.5" style="70" customWidth="1"/>
    <col min="13583" max="13583" width="12.5" style="70" customWidth="1"/>
    <col min="13584" max="13824" width="8" style="70"/>
    <col min="13825" max="13825" width="30.125" style="70" customWidth="1"/>
    <col min="13826" max="13826" width="8.75" style="70" customWidth="1"/>
    <col min="13827" max="13827" width="13.75" style="70" customWidth="1"/>
    <col min="13828" max="13828" width="8.25" style="70" customWidth="1"/>
    <col min="13829" max="13829" width="7.375" style="70" customWidth="1"/>
    <col min="13830" max="13830" width="9" style="70" customWidth="1"/>
    <col min="13831" max="13831" width="12.625" style="70" customWidth="1"/>
    <col min="13832" max="13832" width="9.375" style="70" customWidth="1"/>
    <col min="13833" max="13833" width="11.625" style="70" customWidth="1"/>
    <col min="13834" max="13834" width="8.125" style="70" customWidth="1"/>
    <col min="13835" max="13835" width="7.5" style="70" customWidth="1"/>
    <col min="13836" max="13836" width="11.375" style="70" customWidth="1"/>
    <col min="13837" max="13837" width="10" style="70" customWidth="1"/>
    <col min="13838" max="13838" width="6.5" style="70" customWidth="1"/>
    <col min="13839" max="13839" width="12.5" style="70" customWidth="1"/>
    <col min="13840" max="14080" width="8" style="70"/>
    <col min="14081" max="14081" width="30.125" style="70" customWidth="1"/>
    <col min="14082" max="14082" width="8.75" style="70" customWidth="1"/>
    <col min="14083" max="14083" width="13.75" style="70" customWidth="1"/>
    <col min="14084" max="14084" width="8.25" style="70" customWidth="1"/>
    <col min="14085" max="14085" width="7.375" style="70" customWidth="1"/>
    <col min="14086" max="14086" width="9" style="70" customWidth="1"/>
    <col min="14087" max="14087" width="12.625" style="70" customWidth="1"/>
    <col min="14088" max="14088" width="9.375" style="70" customWidth="1"/>
    <col min="14089" max="14089" width="11.625" style="70" customWidth="1"/>
    <col min="14090" max="14090" width="8.125" style="70" customWidth="1"/>
    <col min="14091" max="14091" width="7.5" style="70" customWidth="1"/>
    <col min="14092" max="14092" width="11.375" style="70" customWidth="1"/>
    <col min="14093" max="14093" width="10" style="70" customWidth="1"/>
    <col min="14094" max="14094" width="6.5" style="70" customWidth="1"/>
    <col min="14095" max="14095" width="12.5" style="70" customWidth="1"/>
    <col min="14096" max="14336" width="8" style="70"/>
    <col min="14337" max="14337" width="30.125" style="70" customWidth="1"/>
    <col min="14338" max="14338" width="8.75" style="70" customWidth="1"/>
    <col min="14339" max="14339" width="13.75" style="70" customWidth="1"/>
    <col min="14340" max="14340" width="8.25" style="70" customWidth="1"/>
    <col min="14341" max="14341" width="7.375" style="70" customWidth="1"/>
    <col min="14342" max="14342" width="9" style="70" customWidth="1"/>
    <col min="14343" max="14343" width="12.625" style="70" customWidth="1"/>
    <col min="14344" max="14344" width="9.375" style="70" customWidth="1"/>
    <col min="14345" max="14345" width="11.625" style="70" customWidth="1"/>
    <col min="14346" max="14346" width="8.125" style="70" customWidth="1"/>
    <col min="14347" max="14347" width="7.5" style="70" customWidth="1"/>
    <col min="14348" max="14348" width="11.375" style="70" customWidth="1"/>
    <col min="14349" max="14349" width="10" style="70" customWidth="1"/>
    <col min="14350" max="14350" width="6.5" style="70" customWidth="1"/>
    <col min="14351" max="14351" width="12.5" style="70" customWidth="1"/>
    <col min="14352" max="14592" width="8" style="70"/>
    <col min="14593" max="14593" width="30.125" style="70" customWidth="1"/>
    <col min="14594" max="14594" width="8.75" style="70" customWidth="1"/>
    <col min="14595" max="14595" width="13.75" style="70" customWidth="1"/>
    <col min="14596" max="14596" width="8.25" style="70" customWidth="1"/>
    <col min="14597" max="14597" width="7.375" style="70" customWidth="1"/>
    <col min="14598" max="14598" width="9" style="70" customWidth="1"/>
    <col min="14599" max="14599" width="12.625" style="70" customWidth="1"/>
    <col min="14600" max="14600" width="9.375" style="70" customWidth="1"/>
    <col min="14601" max="14601" width="11.625" style="70" customWidth="1"/>
    <col min="14602" max="14602" width="8.125" style="70" customWidth="1"/>
    <col min="14603" max="14603" width="7.5" style="70" customWidth="1"/>
    <col min="14604" max="14604" width="11.375" style="70" customWidth="1"/>
    <col min="14605" max="14605" width="10" style="70" customWidth="1"/>
    <col min="14606" max="14606" width="6.5" style="70" customWidth="1"/>
    <col min="14607" max="14607" width="12.5" style="70" customWidth="1"/>
    <col min="14608" max="14848" width="8" style="70"/>
    <col min="14849" max="14849" width="30.125" style="70" customWidth="1"/>
    <col min="14850" max="14850" width="8.75" style="70" customWidth="1"/>
    <col min="14851" max="14851" width="13.75" style="70" customWidth="1"/>
    <col min="14852" max="14852" width="8.25" style="70" customWidth="1"/>
    <col min="14853" max="14853" width="7.375" style="70" customWidth="1"/>
    <col min="14854" max="14854" width="9" style="70" customWidth="1"/>
    <col min="14855" max="14855" width="12.625" style="70" customWidth="1"/>
    <col min="14856" max="14856" width="9.375" style="70" customWidth="1"/>
    <col min="14857" max="14857" width="11.625" style="70" customWidth="1"/>
    <col min="14858" max="14858" width="8.125" style="70" customWidth="1"/>
    <col min="14859" max="14859" width="7.5" style="70" customWidth="1"/>
    <col min="14860" max="14860" width="11.375" style="70" customWidth="1"/>
    <col min="14861" max="14861" width="10" style="70" customWidth="1"/>
    <col min="14862" max="14862" width="6.5" style="70" customWidth="1"/>
    <col min="14863" max="14863" width="12.5" style="70" customWidth="1"/>
    <col min="14864" max="15104" width="8" style="70"/>
    <col min="15105" max="15105" width="30.125" style="70" customWidth="1"/>
    <col min="15106" max="15106" width="8.75" style="70" customWidth="1"/>
    <col min="15107" max="15107" width="13.75" style="70" customWidth="1"/>
    <col min="15108" max="15108" width="8.25" style="70" customWidth="1"/>
    <col min="15109" max="15109" width="7.375" style="70" customWidth="1"/>
    <col min="15110" max="15110" width="9" style="70" customWidth="1"/>
    <col min="15111" max="15111" width="12.625" style="70" customWidth="1"/>
    <col min="15112" max="15112" width="9.375" style="70" customWidth="1"/>
    <col min="15113" max="15113" width="11.625" style="70" customWidth="1"/>
    <col min="15114" max="15114" width="8.125" style="70" customWidth="1"/>
    <col min="15115" max="15115" width="7.5" style="70" customWidth="1"/>
    <col min="15116" max="15116" width="11.375" style="70" customWidth="1"/>
    <col min="15117" max="15117" width="10" style="70" customWidth="1"/>
    <col min="15118" max="15118" width="6.5" style="70" customWidth="1"/>
    <col min="15119" max="15119" width="12.5" style="70" customWidth="1"/>
    <col min="15120" max="15360" width="8" style="70"/>
    <col min="15361" max="15361" width="30.125" style="70" customWidth="1"/>
    <col min="15362" max="15362" width="8.75" style="70" customWidth="1"/>
    <col min="15363" max="15363" width="13.75" style="70" customWidth="1"/>
    <col min="15364" max="15364" width="8.25" style="70" customWidth="1"/>
    <col min="15365" max="15365" width="7.375" style="70" customWidth="1"/>
    <col min="15366" max="15366" width="9" style="70" customWidth="1"/>
    <col min="15367" max="15367" width="12.625" style="70" customWidth="1"/>
    <col min="15368" max="15368" width="9.375" style="70" customWidth="1"/>
    <col min="15369" max="15369" width="11.625" style="70" customWidth="1"/>
    <col min="15370" max="15370" width="8.125" style="70" customWidth="1"/>
    <col min="15371" max="15371" width="7.5" style="70" customWidth="1"/>
    <col min="15372" max="15372" width="11.375" style="70" customWidth="1"/>
    <col min="15373" max="15373" width="10" style="70" customWidth="1"/>
    <col min="15374" max="15374" width="6.5" style="70" customWidth="1"/>
    <col min="15375" max="15375" width="12.5" style="70" customWidth="1"/>
    <col min="15376" max="15616" width="8" style="70"/>
    <col min="15617" max="15617" width="30.125" style="70" customWidth="1"/>
    <col min="15618" max="15618" width="8.75" style="70" customWidth="1"/>
    <col min="15619" max="15619" width="13.75" style="70" customWidth="1"/>
    <col min="15620" max="15620" width="8.25" style="70" customWidth="1"/>
    <col min="15621" max="15621" width="7.375" style="70" customWidth="1"/>
    <col min="15622" max="15622" width="9" style="70" customWidth="1"/>
    <col min="15623" max="15623" width="12.625" style="70" customWidth="1"/>
    <col min="15624" max="15624" width="9.375" style="70" customWidth="1"/>
    <col min="15625" max="15625" width="11.625" style="70" customWidth="1"/>
    <col min="15626" max="15626" width="8.125" style="70" customWidth="1"/>
    <col min="15627" max="15627" width="7.5" style="70" customWidth="1"/>
    <col min="15628" max="15628" width="11.375" style="70" customWidth="1"/>
    <col min="15629" max="15629" width="10" style="70" customWidth="1"/>
    <col min="15630" max="15630" width="6.5" style="70" customWidth="1"/>
    <col min="15631" max="15631" width="12.5" style="70" customWidth="1"/>
    <col min="15632" max="15872" width="8" style="70"/>
    <col min="15873" max="15873" width="30.125" style="70" customWidth="1"/>
    <col min="15874" max="15874" width="8.75" style="70" customWidth="1"/>
    <col min="15875" max="15875" width="13.75" style="70" customWidth="1"/>
    <col min="15876" max="15876" width="8.25" style="70" customWidth="1"/>
    <col min="15877" max="15877" width="7.375" style="70" customWidth="1"/>
    <col min="15878" max="15878" width="9" style="70" customWidth="1"/>
    <col min="15879" max="15879" width="12.625" style="70" customWidth="1"/>
    <col min="15880" max="15880" width="9.375" style="70" customWidth="1"/>
    <col min="15881" max="15881" width="11.625" style="70" customWidth="1"/>
    <col min="15882" max="15882" width="8.125" style="70" customWidth="1"/>
    <col min="15883" max="15883" width="7.5" style="70" customWidth="1"/>
    <col min="15884" max="15884" width="11.375" style="70" customWidth="1"/>
    <col min="15885" max="15885" width="10" style="70" customWidth="1"/>
    <col min="15886" max="15886" width="6.5" style="70" customWidth="1"/>
    <col min="15887" max="15887" width="12.5" style="70" customWidth="1"/>
    <col min="15888" max="16128" width="8" style="70"/>
    <col min="16129" max="16129" width="30.125" style="70" customWidth="1"/>
    <col min="16130" max="16130" width="8.75" style="70" customWidth="1"/>
    <col min="16131" max="16131" width="13.75" style="70" customWidth="1"/>
    <col min="16132" max="16132" width="8.25" style="70" customWidth="1"/>
    <col min="16133" max="16133" width="7.375" style="70" customWidth="1"/>
    <col min="16134" max="16134" width="9" style="70" customWidth="1"/>
    <col min="16135" max="16135" width="12.625" style="70" customWidth="1"/>
    <col min="16136" max="16136" width="9.375" style="70" customWidth="1"/>
    <col min="16137" max="16137" width="11.625" style="70" customWidth="1"/>
    <col min="16138" max="16138" width="8.125" style="70" customWidth="1"/>
    <col min="16139" max="16139" width="7.5" style="70" customWidth="1"/>
    <col min="16140" max="16140" width="11.375" style="70" customWidth="1"/>
    <col min="16141" max="16141" width="10" style="70" customWidth="1"/>
    <col min="16142" max="16142" width="6.5" style="70" customWidth="1"/>
    <col min="16143" max="16143" width="12.5" style="70" customWidth="1"/>
    <col min="16144" max="16384" width="8" style="70"/>
  </cols>
  <sheetData>
    <row r="1" spans="1:16" s="69" customFormat="1" ht="41.25" customHeight="1">
      <c r="A1" s="219" t="s">
        <v>2722</v>
      </c>
      <c r="B1" s="219"/>
      <c r="C1" s="219"/>
      <c r="D1" s="219"/>
      <c r="E1" s="219"/>
      <c r="F1" s="219"/>
      <c r="G1" s="219"/>
      <c r="H1" s="219"/>
      <c r="I1" s="219"/>
      <c r="J1" s="219"/>
      <c r="K1" s="219"/>
      <c r="L1" s="219"/>
      <c r="M1" s="219"/>
      <c r="N1" s="219"/>
      <c r="O1" s="219"/>
    </row>
    <row r="2" spans="1:16" s="156" customFormat="1" ht="24" customHeight="1">
      <c r="A2" s="154" t="s">
        <v>2446</v>
      </c>
      <c r="B2" s="155"/>
      <c r="C2" s="155"/>
      <c r="D2" s="155"/>
      <c r="E2" s="155"/>
      <c r="F2" s="155"/>
      <c r="G2" s="155"/>
      <c r="H2" s="155"/>
      <c r="M2" s="220" t="s">
        <v>2</v>
      </c>
      <c r="N2" s="220"/>
      <c r="O2" s="220"/>
    </row>
    <row r="3" spans="1:16" ht="25.5" customHeight="1">
      <c r="A3" s="221" t="s">
        <v>2445</v>
      </c>
      <c r="B3" s="222" t="s">
        <v>355</v>
      </c>
      <c r="C3" s="222"/>
      <c r="D3" s="222"/>
      <c r="E3" s="222"/>
      <c r="F3" s="222"/>
      <c r="G3" s="222"/>
      <c r="H3" s="222"/>
      <c r="I3" s="222"/>
      <c r="J3" s="222"/>
      <c r="K3" s="222" t="s">
        <v>1252</v>
      </c>
      <c r="L3" s="222"/>
      <c r="M3" s="222"/>
      <c r="N3" s="222"/>
      <c r="O3" s="222"/>
      <c r="P3" s="222"/>
    </row>
    <row r="4" spans="1:16" ht="70.5" customHeight="1">
      <c r="A4" s="221"/>
      <c r="B4" s="157" t="s">
        <v>133</v>
      </c>
      <c r="C4" s="157" t="s">
        <v>2444</v>
      </c>
      <c r="D4" s="157" t="s">
        <v>2443</v>
      </c>
      <c r="E4" s="157" t="s">
        <v>72</v>
      </c>
      <c r="F4" s="157" t="s">
        <v>2442</v>
      </c>
      <c r="G4" s="157" t="s">
        <v>2441</v>
      </c>
      <c r="H4" s="157" t="s">
        <v>2440</v>
      </c>
      <c r="I4" s="157" t="s">
        <v>2439</v>
      </c>
      <c r="J4" s="157" t="s">
        <v>2438</v>
      </c>
      <c r="K4" s="157" t="s">
        <v>133</v>
      </c>
      <c r="L4" s="157" t="s">
        <v>2437</v>
      </c>
      <c r="M4" s="157" t="s">
        <v>2436</v>
      </c>
      <c r="N4" s="157" t="s">
        <v>2435</v>
      </c>
      <c r="O4" s="157" t="s">
        <v>2434</v>
      </c>
      <c r="P4" s="157" t="s">
        <v>2433</v>
      </c>
    </row>
    <row r="5" spans="1:16" ht="48" customHeight="1">
      <c r="A5" s="158" t="s">
        <v>2723</v>
      </c>
      <c r="B5" s="159">
        <f t="shared" ref="B5:B68" si="0">SUM(C5:J5)</f>
        <v>91.54</v>
      </c>
      <c r="C5" s="160">
        <v>76.92</v>
      </c>
      <c r="D5" s="160" t="s">
        <v>2724</v>
      </c>
      <c r="E5" s="160"/>
      <c r="F5" s="160" t="s">
        <v>2724</v>
      </c>
      <c r="G5" s="160" t="s">
        <v>2724</v>
      </c>
      <c r="H5" s="160" t="s">
        <v>2724</v>
      </c>
      <c r="I5" s="160" t="s">
        <v>2724</v>
      </c>
      <c r="J5" s="160">
        <v>14.62</v>
      </c>
      <c r="K5" s="161">
        <f t="shared" ref="K5:K68" si="1">SUM(L5:P5)</f>
        <v>91.54</v>
      </c>
      <c r="L5" s="160">
        <v>76.78</v>
      </c>
      <c r="M5" s="160" t="s">
        <v>2724</v>
      </c>
      <c r="N5" s="160" t="s">
        <v>2724</v>
      </c>
      <c r="O5" s="160" t="s">
        <v>2724</v>
      </c>
      <c r="P5" s="160">
        <v>14.76</v>
      </c>
    </row>
    <row r="6" spans="1:16" ht="17.25" customHeight="1">
      <c r="A6" s="158" t="s">
        <v>2725</v>
      </c>
      <c r="B6" s="159">
        <f t="shared" si="0"/>
        <v>580.52</v>
      </c>
      <c r="C6" s="160">
        <v>500.87</v>
      </c>
      <c r="D6" s="160" t="s">
        <v>2724</v>
      </c>
      <c r="E6" s="160"/>
      <c r="F6" s="160" t="s">
        <v>2724</v>
      </c>
      <c r="G6" s="160" t="s">
        <v>2724</v>
      </c>
      <c r="H6" s="160" t="s">
        <v>2724</v>
      </c>
      <c r="I6" s="160" t="s">
        <v>2724</v>
      </c>
      <c r="J6" s="160">
        <v>79.650000000000006</v>
      </c>
      <c r="K6" s="161">
        <f t="shared" si="1"/>
        <v>580.52</v>
      </c>
      <c r="L6" s="160">
        <v>533.02</v>
      </c>
      <c r="M6" s="160" t="s">
        <v>2724</v>
      </c>
      <c r="N6" s="160" t="s">
        <v>2724</v>
      </c>
      <c r="O6" s="160" t="s">
        <v>2724</v>
      </c>
      <c r="P6" s="160">
        <v>47.5</v>
      </c>
    </row>
    <row r="7" spans="1:16" ht="17.25" customHeight="1">
      <c r="A7" s="158" t="s">
        <v>2726</v>
      </c>
      <c r="B7" s="159">
        <f t="shared" si="0"/>
        <v>81.88</v>
      </c>
      <c r="C7" s="160">
        <v>80.91</v>
      </c>
      <c r="D7" s="160" t="s">
        <v>2724</v>
      </c>
      <c r="E7" s="160"/>
      <c r="F7" s="160" t="s">
        <v>2724</v>
      </c>
      <c r="G7" s="160" t="s">
        <v>2724</v>
      </c>
      <c r="H7" s="160" t="s">
        <v>2724</v>
      </c>
      <c r="I7" s="160" t="s">
        <v>2724</v>
      </c>
      <c r="J7" s="160">
        <v>0.97</v>
      </c>
      <c r="K7" s="161">
        <f t="shared" si="1"/>
        <v>81.88</v>
      </c>
      <c r="L7" s="160">
        <v>80.91</v>
      </c>
      <c r="M7" s="160" t="s">
        <v>2724</v>
      </c>
      <c r="N7" s="160" t="s">
        <v>2724</v>
      </c>
      <c r="O7" s="160" t="s">
        <v>2724</v>
      </c>
      <c r="P7" s="160">
        <v>0.97</v>
      </c>
    </row>
    <row r="8" spans="1:16" ht="17.25" customHeight="1">
      <c r="A8" s="158" t="s">
        <v>2727</v>
      </c>
      <c r="B8" s="159">
        <f t="shared" si="0"/>
        <v>15.84</v>
      </c>
      <c r="C8" s="160">
        <v>15.84</v>
      </c>
      <c r="D8" s="160" t="s">
        <v>2724</v>
      </c>
      <c r="E8" s="160"/>
      <c r="F8" s="160" t="s">
        <v>2724</v>
      </c>
      <c r="G8" s="160" t="s">
        <v>2724</v>
      </c>
      <c r="H8" s="160" t="s">
        <v>2724</v>
      </c>
      <c r="I8" s="160" t="s">
        <v>2724</v>
      </c>
      <c r="J8" s="160" t="s">
        <v>2724</v>
      </c>
      <c r="K8" s="161">
        <f t="shared" si="1"/>
        <v>15.84</v>
      </c>
      <c r="L8" s="160">
        <v>15.84</v>
      </c>
      <c r="M8" s="160" t="s">
        <v>2724</v>
      </c>
      <c r="N8" s="160" t="s">
        <v>2724</v>
      </c>
      <c r="O8" s="160" t="s">
        <v>2724</v>
      </c>
      <c r="P8" s="160" t="s">
        <v>2724</v>
      </c>
    </row>
    <row r="9" spans="1:16" ht="17.25" customHeight="1">
      <c r="A9" s="158" t="s">
        <v>2728</v>
      </c>
      <c r="B9" s="159">
        <f t="shared" si="0"/>
        <v>24.73</v>
      </c>
      <c r="C9" s="160">
        <v>24.73</v>
      </c>
      <c r="D9" s="160" t="s">
        <v>2724</v>
      </c>
      <c r="E9" s="160"/>
      <c r="F9" s="160" t="s">
        <v>2724</v>
      </c>
      <c r="G9" s="160" t="s">
        <v>2724</v>
      </c>
      <c r="H9" s="160" t="s">
        <v>2724</v>
      </c>
      <c r="I9" s="160" t="s">
        <v>2724</v>
      </c>
      <c r="J9" s="160" t="s">
        <v>2724</v>
      </c>
      <c r="K9" s="161">
        <f t="shared" si="1"/>
        <v>24.73</v>
      </c>
      <c r="L9" s="160">
        <v>24.73</v>
      </c>
      <c r="M9" s="160" t="s">
        <v>2724</v>
      </c>
      <c r="N9" s="160" t="s">
        <v>2724</v>
      </c>
      <c r="O9" s="160" t="s">
        <v>2724</v>
      </c>
      <c r="P9" s="160" t="s">
        <v>2724</v>
      </c>
    </row>
    <row r="10" spans="1:16" ht="17.25" customHeight="1">
      <c r="A10" s="158" t="s">
        <v>2729</v>
      </c>
      <c r="B10" s="159">
        <f t="shared" si="0"/>
        <v>84.67</v>
      </c>
      <c r="C10" s="160">
        <v>84.66</v>
      </c>
      <c r="D10" s="160" t="s">
        <v>2724</v>
      </c>
      <c r="E10" s="160"/>
      <c r="F10" s="160" t="s">
        <v>2724</v>
      </c>
      <c r="G10" s="160" t="s">
        <v>2724</v>
      </c>
      <c r="H10" s="160" t="s">
        <v>2724</v>
      </c>
      <c r="I10" s="160" t="s">
        <v>2724</v>
      </c>
      <c r="J10" s="160">
        <v>0.01</v>
      </c>
      <c r="K10" s="161">
        <f t="shared" si="1"/>
        <v>84.67</v>
      </c>
      <c r="L10" s="160">
        <v>84.66</v>
      </c>
      <c r="M10" s="160" t="s">
        <v>2724</v>
      </c>
      <c r="N10" s="160" t="s">
        <v>2724</v>
      </c>
      <c r="O10" s="160" t="s">
        <v>2724</v>
      </c>
      <c r="P10" s="160">
        <v>0.01</v>
      </c>
    </row>
    <row r="11" spans="1:16" ht="17.25" customHeight="1">
      <c r="A11" s="158" t="s">
        <v>2730</v>
      </c>
      <c r="B11" s="159">
        <f t="shared" si="0"/>
        <v>712.66</v>
      </c>
      <c r="C11" s="160">
        <v>640.13</v>
      </c>
      <c r="D11" s="160" t="s">
        <v>2724</v>
      </c>
      <c r="E11" s="160"/>
      <c r="F11" s="160" t="s">
        <v>2724</v>
      </c>
      <c r="G11" s="160" t="s">
        <v>2724</v>
      </c>
      <c r="H11" s="160" t="s">
        <v>2724</v>
      </c>
      <c r="I11" s="160" t="s">
        <v>2724</v>
      </c>
      <c r="J11" s="160">
        <v>72.53</v>
      </c>
      <c r="K11" s="161">
        <f t="shared" si="1"/>
        <v>712.66</v>
      </c>
      <c r="L11" s="160">
        <v>576.51</v>
      </c>
      <c r="M11" s="160" t="s">
        <v>2724</v>
      </c>
      <c r="N11" s="160" t="s">
        <v>2724</v>
      </c>
      <c r="O11" s="160" t="s">
        <v>2724</v>
      </c>
      <c r="P11" s="160">
        <v>136.15</v>
      </c>
    </row>
    <row r="12" spans="1:16" ht="17.25" customHeight="1">
      <c r="A12" s="158" t="s">
        <v>2731</v>
      </c>
      <c r="B12" s="159">
        <f t="shared" si="0"/>
        <v>830.77</v>
      </c>
      <c r="C12" s="160">
        <v>672.84</v>
      </c>
      <c r="D12" s="160" t="s">
        <v>2724</v>
      </c>
      <c r="E12" s="160"/>
      <c r="F12" s="160" t="s">
        <v>2724</v>
      </c>
      <c r="G12" s="160" t="s">
        <v>2724</v>
      </c>
      <c r="H12" s="160" t="s">
        <v>2724</v>
      </c>
      <c r="I12" s="160" t="s">
        <v>2724</v>
      </c>
      <c r="J12" s="160">
        <v>157.93</v>
      </c>
      <c r="K12" s="161">
        <f t="shared" si="1"/>
        <v>830.77</v>
      </c>
      <c r="L12" s="160">
        <v>642.91999999999996</v>
      </c>
      <c r="M12" s="160" t="s">
        <v>2724</v>
      </c>
      <c r="N12" s="160" t="s">
        <v>2724</v>
      </c>
      <c r="O12" s="160" t="s">
        <v>2724</v>
      </c>
      <c r="P12" s="160">
        <v>187.85</v>
      </c>
    </row>
    <row r="13" spans="1:16" ht="17.25" customHeight="1">
      <c r="A13" s="158" t="s">
        <v>2732</v>
      </c>
      <c r="B13" s="159">
        <f t="shared" si="0"/>
        <v>24.95</v>
      </c>
      <c r="C13" s="160">
        <v>19.54</v>
      </c>
      <c r="D13" s="160" t="s">
        <v>2724</v>
      </c>
      <c r="E13" s="160"/>
      <c r="F13" s="160" t="s">
        <v>2724</v>
      </c>
      <c r="G13" s="160" t="s">
        <v>2724</v>
      </c>
      <c r="H13" s="160" t="s">
        <v>2724</v>
      </c>
      <c r="I13" s="160" t="s">
        <v>2724</v>
      </c>
      <c r="J13" s="160">
        <v>5.41</v>
      </c>
      <c r="K13" s="161">
        <f t="shared" si="1"/>
        <v>24.950000000000003</v>
      </c>
      <c r="L13" s="160">
        <v>21.35</v>
      </c>
      <c r="M13" s="160" t="s">
        <v>2724</v>
      </c>
      <c r="N13" s="160" t="s">
        <v>2724</v>
      </c>
      <c r="O13" s="160" t="s">
        <v>2724</v>
      </c>
      <c r="P13" s="160">
        <v>3.6</v>
      </c>
    </row>
    <row r="14" spans="1:16" ht="17.25" customHeight="1">
      <c r="A14" s="158" t="s">
        <v>2733</v>
      </c>
      <c r="B14" s="159">
        <f t="shared" si="0"/>
        <v>14.14</v>
      </c>
      <c r="C14" s="160">
        <v>13.14</v>
      </c>
      <c r="D14" s="160" t="s">
        <v>2724</v>
      </c>
      <c r="E14" s="160"/>
      <c r="F14" s="160" t="s">
        <v>2724</v>
      </c>
      <c r="G14" s="160" t="s">
        <v>2724</v>
      </c>
      <c r="H14" s="160" t="s">
        <v>2724</v>
      </c>
      <c r="I14" s="160" t="s">
        <v>2724</v>
      </c>
      <c r="J14" s="160">
        <v>1</v>
      </c>
      <c r="K14" s="161">
        <f t="shared" si="1"/>
        <v>14.139999999999999</v>
      </c>
      <c r="L14" s="160">
        <v>13.95</v>
      </c>
      <c r="M14" s="160" t="s">
        <v>2724</v>
      </c>
      <c r="N14" s="160" t="s">
        <v>2724</v>
      </c>
      <c r="O14" s="160" t="s">
        <v>2724</v>
      </c>
      <c r="P14" s="160">
        <v>0.19</v>
      </c>
    </row>
    <row r="15" spans="1:16" ht="17.25" customHeight="1">
      <c r="A15" s="158" t="s">
        <v>2734</v>
      </c>
      <c r="B15" s="159">
        <f t="shared" si="0"/>
        <v>265.05</v>
      </c>
      <c r="C15" s="160">
        <v>165.5</v>
      </c>
      <c r="D15" s="160" t="s">
        <v>2724</v>
      </c>
      <c r="E15" s="160"/>
      <c r="F15" s="160" t="s">
        <v>2724</v>
      </c>
      <c r="G15" s="160" t="s">
        <v>2724</v>
      </c>
      <c r="H15" s="160" t="s">
        <v>2724</v>
      </c>
      <c r="I15" s="160" t="s">
        <v>2724</v>
      </c>
      <c r="J15" s="160">
        <v>99.55</v>
      </c>
      <c r="K15" s="161">
        <f t="shared" si="1"/>
        <v>265.05</v>
      </c>
      <c r="L15" s="160">
        <v>223.17</v>
      </c>
      <c r="M15" s="160" t="s">
        <v>2724</v>
      </c>
      <c r="N15" s="160" t="s">
        <v>2724</v>
      </c>
      <c r="O15" s="160" t="s">
        <v>2724</v>
      </c>
      <c r="P15" s="160">
        <v>41.88</v>
      </c>
    </row>
    <row r="16" spans="1:16" ht="17.25" customHeight="1">
      <c r="A16" s="158" t="s">
        <v>2735</v>
      </c>
      <c r="B16" s="159">
        <f t="shared" si="0"/>
        <v>110.04</v>
      </c>
      <c r="C16" s="160">
        <v>39.950000000000003</v>
      </c>
      <c r="D16" s="160" t="s">
        <v>2724</v>
      </c>
      <c r="E16" s="160"/>
      <c r="F16" s="160" t="s">
        <v>2724</v>
      </c>
      <c r="G16" s="160" t="s">
        <v>2724</v>
      </c>
      <c r="H16" s="160" t="s">
        <v>2724</v>
      </c>
      <c r="I16" s="160" t="s">
        <v>2724</v>
      </c>
      <c r="J16" s="160">
        <v>70.09</v>
      </c>
      <c r="K16" s="161">
        <f t="shared" si="1"/>
        <v>110.04</v>
      </c>
      <c r="L16" s="160">
        <v>87.79</v>
      </c>
      <c r="M16" s="160" t="s">
        <v>2724</v>
      </c>
      <c r="N16" s="160" t="s">
        <v>2724</v>
      </c>
      <c r="O16" s="160" t="s">
        <v>2724</v>
      </c>
      <c r="P16" s="160">
        <v>22.25</v>
      </c>
    </row>
    <row r="17" spans="1:16" ht="17.25" customHeight="1">
      <c r="A17" s="158" t="s">
        <v>2736</v>
      </c>
      <c r="B17" s="159">
        <f t="shared" si="0"/>
        <v>124.89</v>
      </c>
      <c r="C17" s="160">
        <v>85.86</v>
      </c>
      <c r="D17" s="160" t="s">
        <v>2724</v>
      </c>
      <c r="E17" s="160"/>
      <c r="F17" s="160" t="s">
        <v>2724</v>
      </c>
      <c r="G17" s="160" t="s">
        <v>2724</v>
      </c>
      <c r="H17" s="160" t="s">
        <v>2724</v>
      </c>
      <c r="I17" s="160" t="s">
        <v>2724</v>
      </c>
      <c r="J17" s="160">
        <v>39.03</v>
      </c>
      <c r="K17" s="161">
        <f t="shared" si="1"/>
        <v>124.89</v>
      </c>
      <c r="L17" s="160">
        <v>99.56</v>
      </c>
      <c r="M17" s="160" t="s">
        <v>2724</v>
      </c>
      <c r="N17" s="160" t="s">
        <v>2724</v>
      </c>
      <c r="O17" s="160" t="s">
        <v>2724</v>
      </c>
      <c r="P17" s="160">
        <v>25.33</v>
      </c>
    </row>
    <row r="18" spans="1:16" ht="17.25" customHeight="1">
      <c r="A18" s="158" t="s">
        <v>2737</v>
      </c>
      <c r="B18" s="159">
        <f t="shared" si="0"/>
        <v>40.989999999999995</v>
      </c>
      <c r="C18" s="160">
        <v>37.4</v>
      </c>
      <c r="D18" s="160" t="s">
        <v>2724</v>
      </c>
      <c r="E18" s="160"/>
      <c r="F18" s="160" t="s">
        <v>2724</v>
      </c>
      <c r="G18" s="160" t="s">
        <v>2724</v>
      </c>
      <c r="H18" s="160" t="s">
        <v>2724</v>
      </c>
      <c r="I18" s="160" t="s">
        <v>2724</v>
      </c>
      <c r="J18" s="160">
        <v>3.59</v>
      </c>
      <c r="K18" s="161">
        <f t="shared" si="1"/>
        <v>40.99</v>
      </c>
      <c r="L18" s="160">
        <v>38.99</v>
      </c>
      <c r="M18" s="160" t="s">
        <v>2724</v>
      </c>
      <c r="N18" s="160" t="s">
        <v>2724</v>
      </c>
      <c r="O18" s="160" t="s">
        <v>2724</v>
      </c>
      <c r="P18" s="160">
        <v>2</v>
      </c>
    </row>
    <row r="19" spans="1:16" ht="17.25" customHeight="1">
      <c r="A19" s="158" t="s">
        <v>2738</v>
      </c>
      <c r="B19" s="159">
        <f t="shared" si="0"/>
        <v>912.21999999999991</v>
      </c>
      <c r="C19" s="160">
        <v>727.91</v>
      </c>
      <c r="D19" s="160">
        <v>1.28</v>
      </c>
      <c r="E19" s="160"/>
      <c r="F19" s="160" t="s">
        <v>2724</v>
      </c>
      <c r="G19" s="160" t="s">
        <v>2724</v>
      </c>
      <c r="H19" s="160" t="s">
        <v>2724</v>
      </c>
      <c r="I19" s="160" t="s">
        <v>2724</v>
      </c>
      <c r="J19" s="160">
        <v>183.03</v>
      </c>
      <c r="K19" s="161">
        <f t="shared" si="1"/>
        <v>912.22</v>
      </c>
      <c r="L19" s="160">
        <v>671.79</v>
      </c>
      <c r="M19" s="160" t="s">
        <v>2724</v>
      </c>
      <c r="N19" s="160" t="s">
        <v>2724</v>
      </c>
      <c r="O19" s="160" t="s">
        <v>2724</v>
      </c>
      <c r="P19" s="160">
        <v>240.43</v>
      </c>
    </row>
    <row r="20" spans="1:16" ht="17.25" customHeight="1">
      <c r="A20" s="158" t="s">
        <v>2739</v>
      </c>
      <c r="B20" s="159">
        <f t="shared" si="0"/>
        <v>50.6</v>
      </c>
      <c r="C20" s="160">
        <v>40.64</v>
      </c>
      <c r="D20" s="160" t="s">
        <v>2724</v>
      </c>
      <c r="E20" s="160"/>
      <c r="F20" s="160" t="s">
        <v>2724</v>
      </c>
      <c r="G20" s="160" t="s">
        <v>2724</v>
      </c>
      <c r="H20" s="160" t="s">
        <v>2724</v>
      </c>
      <c r="I20" s="160" t="s">
        <v>2724</v>
      </c>
      <c r="J20" s="160">
        <v>9.9600000000000009</v>
      </c>
      <c r="K20" s="161">
        <f t="shared" si="1"/>
        <v>50.6</v>
      </c>
      <c r="L20" s="160">
        <v>48.38</v>
      </c>
      <c r="M20" s="160" t="s">
        <v>2724</v>
      </c>
      <c r="N20" s="160" t="s">
        <v>2724</v>
      </c>
      <c r="O20" s="160" t="s">
        <v>2724</v>
      </c>
      <c r="P20" s="160">
        <v>2.2200000000000002</v>
      </c>
    </row>
    <row r="21" spans="1:16" ht="17.25" customHeight="1">
      <c r="A21" s="158" t="s">
        <v>2740</v>
      </c>
      <c r="B21" s="159">
        <f t="shared" si="0"/>
        <v>89.28</v>
      </c>
      <c r="C21" s="160">
        <v>66.11</v>
      </c>
      <c r="D21" s="160" t="s">
        <v>2724</v>
      </c>
      <c r="E21" s="160"/>
      <c r="F21" s="160" t="s">
        <v>2724</v>
      </c>
      <c r="G21" s="160" t="s">
        <v>2724</v>
      </c>
      <c r="H21" s="160" t="s">
        <v>2724</v>
      </c>
      <c r="I21" s="160" t="s">
        <v>2724</v>
      </c>
      <c r="J21" s="160">
        <v>23.17</v>
      </c>
      <c r="K21" s="161">
        <f t="shared" si="1"/>
        <v>89.28</v>
      </c>
      <c r="L21" s="160">
        <v>68.92</v>
      </c>
      <c r="M21" s="160" t="s">
        <v>2724</v>
      </c>
      <c r="N21" s="160" t="s">
        <v>2724</v>
      </c>
      <c r="O21" s="160" t="s">
        <v>2724</v>
      </c>
      <c r="P21" s="160">
        <v>20.36</v>
      </c>
    </row>
    <row r="22" spans="1:16" ht="17.25" customHeight="1">
      <c r="A22" s="158" t="s">
        <v>2741</v>
      </c>
      <c r="B22" s="159">
        <f t="shared" si="0"/>
        <v>11.790000000000001</v>
      </c>
      <c r="C22" s="160">
        <v>9.99</v>
      </c>
      <c r="D22" s="160" t="s">
        <v>2724</v>
      </c>
      <c r="E22" s="160"/>
      <c r="F22" s="160" t="s">
        <v>2724</v>
      </c>
      <c r="G22" s="160" t="s">
        <v>2724</v>
      </c>
      <c r="H22" s="160" t="s">
        <v>2724</v>
      </c>
      <c r="I22" s="160" t="s">
        <v>2724</v>
      </c>
      <c r="J22" s="160">
        <v>1.8</v>
      </c>
      <c r="K22" s="161">
        <f t="shared" si="1"/>
        <v>11.79</v>
      </c>
      <c r="L22" s="160">
        <v>10.41</v>
      </c>
      <c r="M22" s="160" t="s">
        <v>2724</v>
      </c>
      <c r="N22" s="160" t="s">
        <v>2724</v>
      </c>
      <c r="O22" s="160" t="s">
        <v>2724</v>
      </c>
      <c r="P22" s="160">
        <v>1.38</v>
      </c>
    </row>
    <row r="23" spans="1:16" ht="17.25" customHeight="1">
      <c r="A23" s="158" t="s">
        <v>2742</v>
      </c>
      <c r="B23" s="159">
        <f t="shared" si="0"/>
        <v>237.9</v>
      </c>
      <c r="C23" s="160">
        <v>151.84</v>
      </c>
      <c r="D23" s="160" t="s">
        <v>2724</v>
      </c>
      <c r="E23" s="160"/>
      <c r="F23" s="160" t="s">
        <v>2724</v>
      </c>
      <c r="G23" s="160" t="s">
        <v>2724</v>
      </c>
      <c r="H23" s="160" t="s">
        <v>2724</v>
      </c>
      <c r="I23" s="160" t="s">
        <v>2724</v>
      </c>
      <c r="J23" s="160">
        <v>86.06</v>
      </c>
      <c r="K23" s="161">
        <f t="shared" si="1"/>
        <v>237.9</v>
      </c>
      <c r="L23" s="160">
        <v>159.12</v>
      </c>
      <c r="M23" s="160" t="s">
        <v>2724</v>
      </c>
      <c r="N23" s="160" t="s">
        <v>2724</v>
      </c>
      <c r="O23" s="160" t="s">
        <v>2724</v>
      </c>
      <c r="P23" s="160">
        <v>78.78</v>
      </c>
    </row>
    <row r="24" spans="1:16" ht="17.25" customHeight="1">
      <c r="A24" s="158" t="s">
        <v>2743</v>
      </c>
      <c r="B24" s="159">
        <f t="shared" si="0"/>
        <v>31.610000000000003</v>
      </c>
      <c r="C24" s="160">
        <v>29.67</v>
      </c>
      <c r="D24" s="160" t="s">
        <v>2724</v>
      </c>
      <c r="E24" s="160"/>
      <c r="F24" s="160" t="s">
        <v>2724</v>
      </c>
      <c r="G24" s="160" t="s">
        <v>2724</v>
      </c>
      <c r="H24" s="160" t="s">
        <v>2724</v>
      </c>
      <c r="I24" s="160" t="s">
        <v>2724</v>
      </c>
      <c r="J24" s="160">
        <v>1.94</v>
      </c>
      <c r="K24" s="161">
        <f t="shared" si="1"/>
        <v>31.61</v>
      </c>
      <c r="L24" s="160">
        <v>29.73</v>
      </c>
      <c r="M24" s="160" t="s">
        <v>2724</v>
      </c>
      <c r="N24" s="160" t="s">
        <v>2724</v>
      </c>
      <c r="O24" s="160" t="s">
        <v>2724</v>
      </c>
      <c r="P24" s="160">
        <v>1.88</v>
      </c>
    </row>
    <row r="25" spans="1:16" ht="17.25" customHeight="1">
      <c r="A25" s="158" t="s">
        <v>2744</v>
      </c>
      <c r="B25" s="159">
        <f t="shared" si="0"/>
        <v>50.63</v>
      </c>
      <c r="C25" s="160">
        <v>47.78</v>
      </c>
      <c r="D25" s="160" t="s">
        <v>2724</v>
      </c>
      <c r="E25" s="160"/>
      <c r="F25" s="160" t="s">
        <v>2724</v>
      </c>
      <c r="G25" s="160" t="s">
        <v>2724</v>
      </c>
      <c r="H25" s="160" t="s">
        <v>2724</v>
      </c>
      <c r="I25" s="160" t="s">
        <v>2724</v>
      </c>
      <c r="J25" s="160">
        <v>2.85</v>
      </c>
      <c r="K25" s="161">
        <f t="shared" si="1"/>
        <v>50.63</v>
      </c>
      <c r="L25" s="160">
        <v>48.28</v>
      </c>
      <c r="M25" s="160" t="s">
        <v>2724</v>
      </c>
      <c r="N25" s="160" t="s">
        <v>2724</v>
      </c>
      <c r="O25" s="160" t="s">
        <v>2724</v>
      </c>
      <c r="P25" s="160">
        <v>2.35</v>
      </c>
    </row>
    <row r="26" spans="1:16" ht="17.25" customHeight="1">
      <c r="A26" s="158" t="s">
        <v>2745</v>
      </c>
      <c r="B26" s="159">
        <f t="shared" si="0"/>
        <v>695.69999999999993</v>
      </c>
      <c r="C26" s="160">
        <v>580.41999999999996</v>
      </c>
      <c r="D26" s="160">
        <v>1.51</v>
      </c>
      <c r="E26" s="160"/>
      <c r="F26" s="160" t="s">
        <v>2724</v>
      </c>
      <c r="G26" s="160" t="s">
        <v>2724</v>
      </c>
      <c r="H26" s="160" t="s">
        <v>2724</v>
      </c>
      <c r="I26" s="160" t="s">
        <v>2724</v>
      </c>
      <c r="J26" s="160">
        <v>113.77</v>
      </c>
      <c r="K26" s="161">
        <f t="shared" si="1"/>
        <v>695.69999999999993</v>
      </c>
      <c r="L26" s="160">
        <v>618.54999999999995</v>
      </c>
      <c r="M26" s="160" t="s">
        <v>2724</v>
      </c>
      <c r="N26" s="160" t="s">
        <v>2724</v>
      </c>
      <c r="O26" s="160" t="s">
        <v>2724</v>
      </c>
      <c r="P26" s="160">
        <v>77.150000000000006</v>
      </c>
    </row>
    <row r="27" spans="1:16" ht="17.25" customHeight="1">
      <c r="A27" s="158" t="s">
        <v>2746</v>
      </c>
      <c r="B27" s="159">
        <f t="shared" si="0"/>
        <v>138.15</v>
      </c>
      <c r="C27" s="160">
        <v>58.11</v>
      </c>
      <c r="D27" s="160" t="s">
        <v>2724</v>
      </c>
      <c r="E27" s="160"/>
      <c r="F27" s="160" t="s">
        <v>2724</v>
      </c>
      <c r="G27" s="160" t="s">
        <v>2724</v>
      </c>
      <c r="H27" s="160" t="s">
        <v>2724</v>
      </c>
      <c r="I27" s="160" t="s">
        <v>2724</v>
      </c>
      <c r="J27" s="160">
        <v>80.040000000000006</v>
      </c>
      <c r="K27" s="161">
        <f t="shared" si="1"/>
        <v>138.15</v>
      </c>
      <c r="L27" s="160">
        <v>64.23</v>
      </c>
      <c r="M27" s="160" t="s">
        <v>2724</v>
      </c>
      <c r="N27" s="160" t="s">
        <v>2724</v>
      </c>
      <c r="O27" s="160" t="s">
        <v>2724</v>
      </c>
      <c r="P27" s="160">
        <v>73.92</v>
      </c>
    </row>
    <row r="28" spans="1:16" ht="17.25" customHeight="1">
      <c r="A28" s="158" t="s">
        <v>2747</v>
      </c>
      <c r="B28" s="159">
        <f t="shared" si="0"/>
        <v>19.02</v>
      </c>
      <c r="C28" s="160">
        <v>14.52</v>
      </c>
      <c r="D28" s="160" t="s">
        <v>2724</v>
      </c>
      <c r="E28" s="160"/>
      <c r="F28" s="160" t="s">
        <v>2724</v>
      </c>
      <c r="G28" s="160" t="s">
        <v>2724</v>
      </c>
      <c r="H28" s="160" t="s">
        <v>2724</v>
      </c>
      <c r="I28" s="160" t="s">
        <v>2724</v>
      </c>
      <c r="J28" s="160">
        <v>4.5</v>
      </c>
      <c r="K28" s="161">
        <f t="shared" si="1"/>
        <v>19.02</v>
      </c>
      <c r="L28" s="160">
        <v>14.84</v>
      </c>
      <c r="M28" s="160" t="s">
        <v>2724</v>
      </c>
      <c r="N28" s="160" t="s">
        <v>2724</v>
      </c>
      <c r="O28" s="160" t="s">
        <v>2724</v>
      </c>
      <c r="P28" s="160">
        <v>4.18</v>
      </c>
    </row>
    <row r="29" spans="1:16" ht="17.25" customHeight="1">
      <c r="A29" s="158" t="s">
        <v>2748</v>
      </c>
      <c r="B29" s="159">
        <f t="shared" si="0"/>
        <v>346.96</v>
      </c>
      <c r="C29" s="160">
        <v>274.33</v>
      </c>
      <c r="D29" s="160" t="s">
        <v>2724</v>
      </c>
      <c r="E29" s="160"/>
      <c r="F29" s="160" t="s">
        <v>2724</v>
      </c>
      <c r="G29" s="160" t="s">
        <v>2724</v>
      </c>
      <c r="H29" s="160" t="s">
        <v>2724</v>
      </c>
      <c r="I29" s="160" t="s">
        <v>2724</v>
      </c>
      <c r="J29" s="160">
        <v>72.63</v>
      </c>
      <c r="K29" s="161">
        <f t="shared" si="1"/>
        <v>346.96000000000004</v>
      </c>
      <c r="L29" s="160">
        <v>206.53</v>
      </c>
      <c r="M29" s="160" t="s">
        <v>2724</v>
      </c>
      <c r="N29" s="160" t="s">
        <v>2724</v>
      </c>
      <c r="O29" s="160" t="s">
        <v>2724</v>
      </c>
      <c r="P29" s="160">
        <v>140.43</v>
      </c>
    </row>
    <row r="30" spans="1:16" ht="17.25" customHeight="1">
      <c r="A30" s="158" t="s">
        <v>2749</v>
      </c>
      <c r="B30" s="159">
        <f t="shared" si="0"/>
        <v>126.38</v>
      </c>
      <c r="C30" s="160">
        <v>92.37</v>
      </c>
      <c r="D30" s="160" t="s">
        <v>2724</v>
      </c>
      <c r="E30" s="160"/>
      <c r="F30" s="160" t="s">
        <v>2724</v>
      </c>
      <c r="G30" s="160" t="s">
        <v>2724</v>
      </c>
      <c r="H30" s="160" t="s">
        <v>2724</v>
      </c>
      <c r="I30" s="160" t="s">
        <v>2724</v>
      </c>
      <c r="J30" s="160">
        <v>34.01</v>
      </c>
      <c r="K30" s="161">
        <f t="shared" si="1"/>
        <v>126.38</v>
      </c>
      <c r="L30" s="160">
        <v>102.28</v>
      </c>
      <c r="M30" s="160" t="s">
        <v>2724</v>
      </c>
      <c r="N30" s="160" t="s">
        <v>2724</v>
      </c>
      <c r="O30" s="160" t="s">
        <v>2724</v>
      </c>
      <c r="P30" s="160">
        <v>24.1</v>
      </c>
    </row>
    <row r="31" spans="1:16" ht="17.25" customHeight="1">
      <c r="A31" s="158" t="s">
        <v>2750</v>
      </c>
      <c r="B31" s="159">
        <f t="shared" si="0"/>
        <v>47.97</v>
      </c>
      <c r="C31" s="160">
        <v>40.049999999999997</v>
      </c>
      <c r="D31" s="160" t="s">
        <v>2724</v>
      </c>
      <c r="E31" s="160"/>
      <c r="F31" s="160" t="s">
        <v>2724</v>
      </c>
      <c r="G31" s="160" t="s">
        <v>2724</v>
      </c>
      <c r="H31" s="160" t="s">
        <v>2724</v>
      </c>
      <c r="I31" s="160" t="s">
        <v>2724</v>
      </c>
      <c r="J31" s="160">
        <v>7.92</v>
      </c>
      <c r="K31" s="161">
        <f t="shared" si="1"/>
        <v>47.970000000000006</v>
      </c>
      <c r="L31" s="160">
        <v>41.84</v>
      </c>
      <c r="M31" s="160" t="s">
        <v>2724</v>
      </c>
      <c r="N31" s="160" t="s">
        <v>2724</v>
      </c>
      <c r="O31" s="160" t="s">
        <v>2724</v>
      </c>
      <c r="P31" s="160">
        <v>6.13</v>
      </c>
    </row>
    <row r="32" spans="1:16" ht="17.25" customHeight="1">
      <c r="A32" s="158" t="s">
        <v>2751</v>
      </c>
      <c r="B32" s="159">
        <f t="shared" si="0"/>
        <v>14.59</v>
      </c>
      <c r="C32" s="160">
        <v>14.34</v>
      </c>
      <c r="D32" s="160" t="s">
        <v>2724</v>
      </c>
      <c r="E32" s="160"/>
      <c r="F32" s="160" t="s">
        <v>2724</v>
      </c>
      <c r="G32" s="160" t="s">
        <v>2724</v>
      </c>
      <c r="H32" s="160" t="s">
        <v>2724</v>
      </c>
      <c r="I32" s="160" t="s">
        <v>2724</v>
      </c>
      <c r="J32" s="160">
        <v>0.25</v>
      </c>
      <c r="K32" s="161">
        <f t="shared" si="1"/>
        <v>14.59</v>
      </c>
      <c r="L32" s="160">
        <v>14.59</v>
      </c>
      <c r="M32" s="160" t="s">
        <v>2724</v>
      </c>
      <c r="N32" s="160" t="s">
        <v>2724</v>
      </c>
      <c r="O32" s="160" t="s">
        <v>2724</v>
      </c>
      <c r="P32" s="160" t="s">
        <v>2724</v>
      </c>
    </row>
    <row r="33" spans="1:16" ht="17.25" customHeight="1">
      <c r="A33" s="158" t="s">
        <v>2752</v>
      </c>
      <c r="B33" s="159">
        <f t="shared" si="0"/>
        <v>586.39</v>
      </c>
      <c r="C33" s="160">
        <v>529.88</v>
      </c>
      <c r="D33" s="160">
        <v>0.3</v>
      </c>
      <c r="E33" s="160"/>
      <c r="F33" s="160" t="s">
        <v>2724</v>
      </c>
      <c r="G33" s="160" t="s">
        <v>2724</v>
      </c>
      <c r="H33" s="160" t="s">
        <v>2724</v>
      </c>
      <c r="I33" s="160" t="s">
        <v>2724</v>
      </c>
      <c r="J33" s="160">
        <v>56.21</v>
      </c>
      <c r="K33" s="161">
        <f t="shared" si="1"/>
        <v>586.39</v>
      </c>
      <c r="L33" s="160">
        <v>406.18</v>
      </c>
      <c r="M33" s="160" t="s">
        <v>2724</v>
      </c>
      <c r="N33" s="160" t="s">
        <v>2724</v>
      </c>
      <c r="O33" s="160" t="s">
        <v>2724</v>
      </c>
      <c r="P33" s="160">
        <v>180.21</v>
      </c>
    </row>
    <row r="34" spans="1:16" ht="17.25" customHeight="1">
      <c r="A34" s="158" t="s">
        <v>2753</v>
      </c>
      <c r="B34" s="159">
        <f t="shared" si="0"/>
        <v>51.36</v>
      </c>
      <c r="C34" s="160">
        <v>49.93</v>
      </c>
      <c r="D34" s="160" t="s">
        <v>2724</v>
      </c>
      <c r="E34" s="160"/>
      <c r="F34" s="160" t="s">
        <v>2724</v>
      </c>
      <c r="G34" s="160" t="s">
        <v>2724</v>
      </c>
      <c r="H34" s="160" t="s">
        <v>2724</v>
      </c>
      <c r="I34" s="160" t="s">
        <v>2724</v>
      </c>
      <c r="J34" s="160">
        <v>1.43</v>
      </c>
      <c r="K34" s="161">
        <f t="shared" si="1"/>
        <v>51.36</v>
      </c>
      <c r="L34" s="160">
        <v>48.55</v>
      </c>
      <c r="M34" s="160" t="s">
        <v>2724</v>
      </c>
      <c r="N34" s="160" t="s">
        <v>2724</v>
      </c>
      <c r="O34" s="160" t="s">
        <v>2724</v>
      </c>
      <c r="P34" s="160">
        <v>2.81</v>
      </c>
    </row>
    <row r="35" spans="1:16" ht="17.25" customHeight="1">
      <c r="A35" s="158" t="s">
        <v>2754</v>
      </c>
      <c r="B35" s="159">
        <f t="shared" si="0"/>
        <v>54.349999999999994</v>
      </c>
      <c r="C35" s="160">
        <v>51.26</v>
      </c>
      <c r="D35" s="160" t="s">
        <v>2724</v>
      </c>
      <c r="E35" s="160"/>
      <c r="F35" s="160" t="s">
        <v>2724</v>
      </c>
      <c r="G35" s="160" t="s">
        <v>2724</v>
      </c>
      <c r="H35" s="160" t="s">
        <v>2724</v>
      </c>
      <c r="I35" s="160" t="s">
        <v>2724</v>
      </c>
      <c r="J35" s="160">
        <v>3.09</v>
      </c>
      <c r="K35" s="161">
        <f t="shared" si="1"/>
        <v>54.35</v>
      </c>
      <c r="L35" s="160">
        <v>51.45</v>
      </c>
      <c r="M35" s="160" t="s">
        <v>2724</v>
      </c>
      <c r="N35" s="160" t="s">
        <v>2724</v>
      </c>
      <c r="O35" s="160" t="s">
        <v>2724</v>
      </c>
      <c r="P35" s="160">
        <v>2.9</v>
      </c>
    </row>
    <row r="36" spans="1:16" ht="17.25" customHeight="1">
      <c r="A36" s="158" t="s">
        <v>2755</v>
      </c>
      <c r="B36" s="159">
        <f t="shared" si="0"/>
        <v>8.94</v>
      </c>
      <c r="C36" s="160">
        <v>8.44</v>
      </c>
      <c r="D36" s="160" t="s">
        <v>2724</v>
      </c>
      <c r="E36" s="160"/>
      <c r="F36" s="160" t="s">
        <v>2724</v>
      </c>
      <c r="G36" s="160" t="s">
        <v>2724</v>
      </c>
      <c r="H36" s="160" t="s">
        <v>2724</v>
      </c>
      <c r="I36" s="160" t="s">
        <v>2724</v>
      </c>
      <c r="J36" s="160">
        <v>0.5</v>
      </c>
      <c r="K36" s="161">
        <f t="shared" si="1"/>
        <v>8.94</v>
      </c>
      <c r="L36" s="160">
        <v>8.44</v>
      </c>
      <c r="M36" s="160" t="s">
        <v>2724</v>
      </c>
      <c r="N36" s="160" t="s">
        <v>2724</v>
      </c>
      <c r="O36" s="160" t="s">
        <v>2724</v>
      </c>
      <c r="P36" s="160">
        <v>0.5</v>
      </c>
    </row>
    <row r="37" spans="1:16" ht="17.25" customHeight="1">
      <c r="A37" s="158" t="s">
        <v>2756</v>
      </c>
      <c r="B37" s="159">
        <f t="shared" si="0"/>
        <v>232.65</v>
      </c>
      <c r="C37" s="160">
        <v>205.99</v>
      </c>
      <c r="D37" s="160" t="s">
        <v>2724</v>
      </c>
      <c r="E37" s="160"/>
      <c r="F37" s="160" t="s">
        <v>2724</v>
      </c>
      <c r="G37" s="160" t="s">
        <v>2724</v>
      </c>
      <c r="H37" s="160" t="s">
        <v>2724</v>
      </c>
      <c r="I37" s="160" t="s">
        <v>2724</v>
      </c>
      <c r="J37" s="160">
        <v>26.66</v>
      </c>
      <c r="K37" s="161">
        <f t="shared" si="1"/>
        <v>232.65</v>
      </c>
      <c r="L37" s="160">
        <v>147.46</v>
      </c>
      <c r="M37" s="160" t="s">
        <v>2724</v>
      </c>
      <c r="N37" s="160" t="s">
        <v>2724</v>
      </c>
      <c r="O37" s="160" t="s">
        <v>2724</v>
      </c>
      <c r="P37" s="160">
        <v>85.19</v>
      </c>
    </row>
    <row r="38" spans="1:16" ht="17.25" customHeight="1">
      <c r="A38" s="158" t="s">
        <v>2757</v>
      </c>
      <c r="B38" s="159">
        <f t="shared" si="0"/>
        <v>6.73</v>
      </c>
      <c r="C38" s="160">
        <v>6.58</v>
      </c>
      <c r="D38" s="160" t="s">
        <v>2724</v>
      </c>
      <c r="E38" s="160"/>
      <c r="F38" s="160" t="s">
        <v>2724</v>
      </c>
      <c r="G38" s="160" t="s">
        <v>2724</v>
      </c>
      <c r="H38" s="160" t="s">
        <v>2724</v>
      </c>
      <c r="I38" s="160" t="s">
        <v>2724</v>
      </c>
      <c r="J38" s="160">
        <v>0.15</v>
      </c>
      <c r="K38" s="161">
        <f t="shared" si="1"/>
        <v>6.73</v>
      </c>
      <c r="L38" s="160">
        <v>6.58</v>
      </c>
      <c r="M38" s="160" t="s">
        <v>2724</v>
      </c>
      <c r="N38" s="160" t="s">
        <v>2724</v>
      </c>
      <c r="O38" s="160" t="s">
        <v>2724</v>
      </c>
      <c r="P38" s="160">
        <v>0.15</v>
      </c>
    </row>
    <row r="39" spans="1:16" ht="17.25" customHeight="1">
      <c r="A39" s="158" t="s">
        <v>2758</v>
      </c>
      <c r="B39" s="159">
        <f t="shared" si="0"/>
        <v>68.41</v>
      </c>
      <c r="C39" s="160">
        <v>68.209999999999994</v>
      </c>
      <c r="D39" s="160" t="s">
        <v>2724</v>
      </c>
      <c r="E39" s="160"/>
      <c r="F39" s="160" t="s">
        <v>2724</v>
      </c>
      <c r="G39" s="160" t="s">
        <v>2724</v>
      </c>
      <c r="H39" s="160" t="s">
        <v>2724</v>
      </c>
      <c r="I39" s="160" t="s">
        <v>2724</v>
      </c>
      <c r="J39" s="160">
        <v>0.2</v>
      </c>
      <c r="K39" s="161">
        <f t="shared" si="1"/>
        <v>68.41</v>
      </c>
      <c r="L39" s="160">
        <v>68.209999999999994</v>
      </c>
      <c r="M39" s="160" t="s">
        <v>2724</v>
      </c>
      <c r="N39" s="160" t="s">
        <v>2724</v>
      </c>
      <c r="O39" s="160" t="s">
        <v>2724</v>
      </c>
      <c r="P39" s="160">
        <v>0.2</v>
      </c>
    </row>
    <row r="40" spans="1:16" ht="17.25" customHeight="1">
      <c r="A40" s="158" t="s">
        <v>2759</v>
      </c>
      <c r="B40" s="159">
        <f t="shared" si="0"/>
        <v>773.86</v>
      </c>
      <c r="C40" s="160">
        <v>627.23</v>
      </c>
      <c r="D40" s="160">
        <v>0.78</v>
      </c>
      <c r="E40" s="160"/>
      <c r="F40" s="160" t="s">
        <v>2724</v>
      </c>
      <c r="G40" s="160" t="s">
        <v>2724</v>
      </c>
      <c r="H40" s="160" t="s">
        <v>2724</v>
      </c>
      <c r="I40" s="160" t="s">
        <v>2724</v>
      </c>
      <c r="J40" s="160">
        <v>145.85</v>
      </c>
      <c r="K40" s="161">
        <f t="shared" si="1"/>
        <v>773.86</v>
      </c>
      <c r="L40" s="160">
        <v>631.97</v>
      </c>
      <c r="M40" s="160" t="s">
        <v>2724</v>
      </c>
      <c r="N40" s="160" t="s">
        <v>2724</v>
      </c>
      <c r="O40" s="160" t="s">
        <v>2724</v>
      </c>
      <c r="P40" s="160">
        <v>141.88999999999999</v>
      </c>
    </row>
    <row r="41" spans="1:16" ht="17.25" customHeight="1">
      <c r="A41" s="158" t="s">
        <v>2760</v>
      </c>
      <c r="B41" s="159">
        <f t="shared" si="0"/>
        <v>66.09</v>
      </c>
      <c r="C41" s="160">
        <v>62.37</v>
      </c>
      <c r="D41" s="160" t="s">
        <v>2724</v>
      </c>
      <c r="E41" s="160"/>
      <c r="F41" s="160" t="s">
        <v>2724</v>
      </c>
      <c r="G41" s="160" t="s">
        <v>2724</v>
      </c>
      <c r="H41" s="160" t="s">
        <v>2724</v>
      </c>
      <c r="I41" s="160" t="s">
        <v>2724</v>
      </c>
      <c r="J41" s="160">
        <v>3.72</v>
      </c>
      <c r="K41" s="161">
        <f t="shared" si="1"/>
        <v>66.09</v>
      </c>
      <c r="L41" s="160">
        <v>60.75</v>
      </c>
      <c r="M41" s="160" t="s">
        <v>2724</v>
      </c>
      <c r="N41" s="160" t="s">
        <v>2724</v>
      </c>
      <c r="O41" s="160" t="s">
        <v>2724</v>
      </c>
      <c r="P41" s="160">
        <v>5.34</v>
      </c>
    </row>
    <row r="42" spans="1:16" ht="17.25" customHeight="1">
      <c r="A42" s="158" t="s">
        <v>2761</v>
      </c>
      <c r="B42" s="159">
        <f t="shared" si="0"/>
        <v>20.909999999999997</v>
      </c>
      <c r="C42" s="160">
        <v>17.829999999999998</v>
      </c>
      <c r="D42" s="160" t="s">
        <v>2724</v>
      </c>
      <c r="E42" s="160"/>
      <c r="F42" s="160" t="s">
        <v>2724</v>
      </c>
      <c r="G42" s="160" t="s">
        <v>2724</v>
      </c>
      <c r="H42" s="160" t="s">
        <v>2724</v>
      </c>
      <c r="I42" s="160" t="s">
        <v>2724</v>
      </c>
      <c r="J42" s="160">
        <v>3.08</v>
      </c>
      <c r="K42" s="161">
        <f t="shared" si="1"/>
        <v>20.91</v>
      </c>
      <c r="L42" s="160">
        <v>17.68</v>
      </c>
      <c r="M42" s="160" t="s">
        <v>2724</v>
      </c>
      <c r="N42" s="160" t="s">
        <v>2724</v>
      </c>
      <c r="O42" s="160" t="s">
        <v>2724</v>
      </c>
      <c r="P42" s="160">
        <v>3.23</v>
      </c>
    </row>
    <row r="43" spans="1:16" ht="17.25" customHeight="1">
      <c r="A43" s="158" t="s">
        <v>2762</v>
      </c>
      <c r="B43" s="159">
        <f t="shared" si="0"/>
        <v>80.929999999999993</v>
      </c>
      <c r="C43" s="160">
        <v>76.099999999999994</v>
      </c>
      <c r="D43" s="160" t="s">
        <v>2724</v>
      </c>
      <c r="E43" s="160"/>
      <c r="F43" s="160" t="s">
        <v>2724</v>
      </c>
      <c r="G43" s="160" t="s">
        <v>2724</v>
      </c>
      <c r="H43" s="160" t="s">
        <v>2724</v>
      </c>
      <c r="I43" s="160" t="s">
        <v>2724</v>
      </c>
      <c r="J43" s="160">
        <v>4.83</v>
      </c>
      <c r="K43" s="161">
        <f t="shared" si="1"/>
        <v>80.930000000000007</v>
      </c>
      <c r="L43" s="160">
        <v>80.81</v>
      </c>
      <c r="M43" s="160" t="s">
        <v>2724</v>
      </c>
      <c r="N43" s="160" t="s">
        <v>2724</v>
      </c>
      <c r="O43" s="160" t="s">
        <v>2724</v>
      </c>
      <c r="P43" s="160">
        <v>0.12</v>
      </c>
    </row>
    <row r="44" spans="1:16" ht="17.25" customHeight="1">
      <c r="A44" s="158" t="s">
        <v>2763</v>
      </c>
      <c r="B44" s="159">
        <f t="shared" si="0"/>
        <v>320.61</v>
      </c>
      <c r="C44" s="160">
        <v>178.83</v>
      </c>
      <c r="D44" s="160" t="s">
        <v>2724</v>
      </c>
      <c r="E44" s="160"/>
      <c r="F44" s="160" t="s">
        <v>2724</v>
      </c>
      <c r="G44" s="160" t="s">
        <v>2724</v>
      </c>
      <c r="H44" s="160" t="s">
        <v>2724</v>
      </c>
      <c r="I44" s="160" t="s">
        <v>2724</v>
      </c>
      <c r="J44" s="160">
        <v>141.78</v>
      </c>
      <c r="K44" s="161">
        <f t="shared" si="1"/>
        <v>320.61</v>
      </c>
      <c r="L44" s="160">
        <v>204.74</v>
      </c>
      <c r="M44" s="160" t="s">
        <v>2724</v>
      </c>
      <c r="N44" s="160" t="s">
        <v>2724</v>
      </c>
      <c r="O44" s="160" t="s">
        <v>2724</v>
      </c>
      <c r="P44" s="160">
        <v>115.87</v>
      </c>
    </row>
    <row r="45" spans="1:16" ht="17.25" customHeight="1">
      <c r="A45" s="158" t="s">
        <v>2764</v>
      </c>
      <c r="B45" s="159">
        <f t="shared" si="0"/>
        <v>46.38</v>
      </c>
      <c r="C45" s="160">
        <v>41.13</v>
      </c>
      <c r="D45" s="160" t="s">
        <v>2724</v>
      </c>
      <c r="E45" s="160"/>
      <c r="F45" s="160" t="s">
        <v>2724</v>
      </c>
      <c r="G45" s="160" t="s">
        <v>2724</v>
      </c>
      <c r="H45" s="160" t="s">
        <v>2724</v>
      </c>
      <c r="I45" s="160" t="s">
        <v>2724</v>
      </c>
      <c r="J45" s="160">
        <v>5.25</v>
      </c>
      <c r="K45" s="161">
        <f t="shared" si="1"/>
        <v>46.379999999999995</v>
      </c>
      <c r="L45" s="160">
        <v>40.9</v>
      </c>
      <c r="M45" s="160" t="s">
        <v>2724</v>
      </c>
      <c r="N45" s="160" t="s">
        <v>2724</v>
      </c>
      <c r="O45" s="160" t="s">
        <v>2724</v>
      </c>
      <c r="P45" s="160">
        <v>5.48</v>
      </c>
    </row>
    <row r="46" spans="1:16" ht="17.25" customHeight="1">
      <c r="A46" s="158" t="s">
        <v>2765</v>
      </c>
      <c r="B46" s="159">
        <f t="shared" si="0"/>
        <v>10.63</v>
      </c>
      <c r="C46" s="160">
        <v>9.8800000000000008</v>
      </c>
      <c r="D46" s="160" t="s">
        <v>2724</v>
      </c>
      <c r="E46" s="160"/>
      <c r="F46" s="160" t="s">
        <v>2724</v>
      </c>
      <c r="G46" s="160" t="s">
        <v>2724</v>
      </c>
      <c r="H46" s="160" t="s">
        <v>2724</v>
      </c>
      <c r="I46" s="160" t="s">
        <v>2724</v>
      </c>
      <c r="J46" s="160">
        <v>0.75</v>
      </c>
      <c r="K46" s="161">
        <f t="shared" si="1"/>
        <v>10.63</v>
      </c>
      <c r="L46" s="160">
        <v>9.58</v>
      </c>
      <c r="M46" s="160" t="s">
        <v>2724</v>
      </c>
      <c r="N46" s="160" t="s">
        <v>2724</v>
      </c>
      <c r="O46" s="160" t="s">
        <v>2724</v>
      </c>
      <c r="P46" s="160">
        <v>1.05</v>
      </c>
    </row>
    <row r="47" spans="1:16" ht="17.25" customHeight="1">
      <c r="A47" s="158" t="s">
        <v>2766</v>
      </c>
      <c r="B47" s="159">
        <f t="shared" si="0"/>
        <v>27.34</v>
      </c>
      <c r="C47" s="160">
        <v>19.91</v>
      </c>
      <c r="D47" s="160" t="s">
        <v>2724</v>
      </c>
      <c r="E47" s="160"/>
      <c r="F47" s="160" t="s">
        <v>2724</v>
      </c>
      <c r="G47" s="160" t="s">
        <v>2724</v>
      </c>
      <c r="H47" s="160" t="s">
        <v>2724</v>
      </c>
      <c r="I47" s="160" t="s">
        <v>2724</v>
      </c>
      <c r="J47" s="160">
        <v>7.43</v>
      </c>
      <c r="K47" s="161">
        <f t="shared" si="1"/>
        <v>27.34</v>
      </c>
      <c r="L47" s="160">
        <v>18.68</v>
      </c>
      <c r="M47" s="160" t="s">
        <v>2724</v>
      </c>
      <c r="N47" s="160" t="s">
        <v>2724</v>
      </c>
      <c r="O47" s="160" t="s">
        <v>2724</v>
      </c>
      <c r="P47" s="160">
        <v>8.66</v>
      </c>
    </row>
    <row r="48" spans="1:16" ht="17.25" customHeight="1">
      <c r="A48" s="158" t="s">
        <v>2767</v>
      </c>
      <c r="B48" s="159">
        <f t="shared" si="0"/>
        <v>1167.0700000000002</v>
      </c>
      <c r="C48" s="160">
        <v>837.47</v>
      </c>
      <c r="D48" s="160">
        <v>1.25</v>
      </c>
      <c r="E48" s="160"/>
      <c r="F48" s="160" t="s">
        <v>2724</v>
      </c>
      <c r="G48" s="160" t="s">
        <v>2724</v>
      </c>
      <c r="H48" s="160" t="s">
        <v>2724</v>
      </c>
      <c r="I48" s="160" t="s">
        <v>2724</v>
      </c>
      <c r="J48" s="160">
        <v>328.35</v>
      </c>
      <c r="K48" s="161">
        <f t="shared" si="1"/>
        <v>1167.0700000000002</v>
      </c>
      <c r="L48" s="160">
        <v>702.97</v>
      </c>
      <c r="M48" s="160" t="s">
        <v>2724</v>
      </c>
      <c r="N48" s="160" t="s">
        <v>2724</v>
      </c>
      <c r="O48" s="160" t="s">
        <v>2724</v>
      </c>
      <c r="P48" s="160">
        <v>464.1</v>
      </c>
    </row>
    <row r="49" spans="1:16" ht="17.25" customHeight="1">
      <c r="A49" s="158" t="s">
        <v>2768</v>
      </c>
      <c r="B49" s="159">
        <f t="shared" si="0"/>
        <v>125.66999999999999</v>
      </c>
      <c r="C49" s="160">
        <v>62.05</v>
      </c>
      <c r="D49" s="160" t="s">
        <v>2724</v>
      </c>
      <c r="E49" s="160"/>
      <c r="F49" s="160" t="s">
        <v>2724</v>
      </c>
      <c r="G49" s="160" t="s">
        <v>2724</v>
      </c>
      <c r="H49" s="160" t="s">
        <v>2724</v>
      </c>
      <c r="I49" s="160" t="s">
        <v>2724</v>
      </c>
      <c r="J49" s="160">
        <v>63.62</v>
      </c>
      <c r="K49" s="161">
        <f t="shared" si="1"/>
        <v>125.66999999999999</v>
      </c>
      <c r="L49" s="160">
        <v>67.069999999999993</v>
      </c>
      <c r="M49" s="160" t="s">
        <v>2724</v>
      </c>
      <c r="N49" s="160" t="s">
        <v>2724</v>
      </c>
      <c r="O49" s="160" t="s">
        <v>2724</v>
      </c>
      <c r="P49" s="160">
        <v>58.6</v>
      </c>
    </row>
    <row r="50" spans="1:16" ht="17.25" customHeight="1">
      <c r="A50" s="158" t="s">
        <v>2769</v>
      </c>
      <c r="B50" s="159">
        <f t="shared" si="0"/>
        <v>68.460000000000008</v>
      </c>
      <c r="C50" s="160">
        <v>59.24</v>
      </c>
      <c r="D50" s="160" t="s">
        <v>2724</v>
      </c>
      <c r="E50" s="160"/>
      <c r="F50" s="160" t="s">
        <v>2724</v>
      </c>
      <c r="G50" s="160" t="s">
        <v>2724</v>
      </c>
      <c r="H50" s="160" t="s">
        <v>2724</v>
      </c>
      <c r="I50" s="160" t="s">
        <v>2724</v>
      </c>
      <c r="J50" s="160">
        <v>9.2200000000000006</v>
      </c>
      <c r="K50" s="161">
        <f t="shared" si="1"/>
        <v>68.459999999999994</v>
      </c>
      <c r="L50" s="160">
        <v>58.16</v>
      </c>
      <c r="M50" s="160" t="s">
        <v>2724</v>
      </c>
      <c r="N50" s="160" t="s">
        <v>2724</v>
      </c>
      <c r="O50" s="160" t="s">
        <v>2724</v>
      </c>
      <c r="P50" s="160">
        <v>10.3</v>
      </c>
    </row>
    <row r="51" spans="1:16" ht="17.25" customHeight="1">
      <c r="A51" s="158" t="s">
        <v>2770</v>
      </c>
      <c r="B51" s="159">
        <f t="shared" si="0"/>
        <v>17.650000000000002</v>
      </c>
      <c r="C51" s="160">
        <v>15.72</v>
      </c>
      <c r="D51" s="160" t="s">
        <v>2724</v>
      </c>
      <c r="E51" s="160"/>
      <c r="F51" s="160" t="s">
        <v>2724</v>
      </c>
      <c r="G51" s="160" t="s">
        <v>2724</v>
      </c>
      <c r="H51" s="160" t="s">
        <v>2724</v>
      </c>
      <c r="I51" s="160" t="s">
        <v>2724</v>
      </c>
      <c r="J51" s="160">
        <v>1.93</v>
      </c>
      <c r="K51" s="161">
        <f t="shared" si="1"/>
        <v>17.649999999999999</v>
      </c>
      <c r="L51" s="160">
        <v>14.68</v>
      </c>
      <c r="M51" s="160" t="s">
        <v>2724</v>
      </c>
      <c r="N51" s="160" t="s">
        <v>2724</v>
      </c>
      <c r="O51" s="160" t="s">
        <v>2724</v>
      </c>
      <c r="P51" s="160">
        <v>2.97</v>
      </c>
    </row>
    <row r="52" spans="1:16" ht="17.25" customHeight="1">
      <c r="A52" s="158" t="s">
        <v>2771</v>
      </c>
      <c r="B52" s="159">
        <f t="shared" si="0"/>
        <v>40.230000000000004</v>
      </c>
      <c r="C52" s="160">
        <v>36.630000000000003</v>
      </c>
      <c r="D52" s="160" t="s">
        <v>2724</v>
      </c>
      <c r="E52" s="160"/>
      <c r="F52" s="160" t="s">
        <v>2724</v>
      </c>
      <c r="G52" s="160" t="s">
        <v>2724</v>
      </c>
      <c r="H52" s="160" t="s">
        <v>2724</v>
      </c>
      <c r="I52" s="160" t="s">
        <v>2724</v>
      </c>
      <c r="J52" s="160">
        <v>3.6</v>
      </c>
      <c r="K52" s="161">
        <f t="shared" si="1"/>
        <v>40.230000000000004</v>
      </c>
      <c r="L52" s="160">
        <v>35.07</v>
      </c>
      <c r="M52" s="160" t="s">
        <v>2724</v>
      </c>
      <c r="N52" s="160" t="s">
        <v>2724</v>
      </c>
      <c r="O52" s="160" t="s">
        <v>2724</v>
      </c>
      <c r="P52" s="160">
        <v>5.16</v>
      </c>
    </row>
    <row r="53" spans="1:16" ht="17.25" customHeight="1">
      <c r="A53" s="158" t="s">
        <v>2772</v>
      </c>
      <c r="B53" s="159">
        <f t="shared" si="0"/>
        <v>326.34999999999997</v>
      </c>
      <c r="C53" s="160">
        <v>230.79</v>
      </c>
      <c r="D53" s="160">
        <v>3.51</v>
      </c>
      <c r="E53" s="160"/>
      <c r="F53" s="160" t="s">
        <v>2724</v>
      </c>
      <c r="G53" s="160" t="s">
        <v>2724</v>
      </c>
      <c r="H53" s="160" t="s">
        <v>2724</v>
      </c>
      <c r="I53" s="160" t="s">
        <v>2724</v>
      </c>
      <c r="J53" s="160">
        <v>92.05</v>
      </c>
      <c r="K53" s="161">
        <f t="shared" si="1"/>
        <v>326.35000000000002</v>
      </c>
      <c r="L53" s="160">
        <v>203.1</v>
      </c>
      <c r="M53" s="160" t="s">
        <v>2724</v>
      </c>
      <c r="N53" s="160" t="s">
        <v>2724</v>
      </c>
      <c r="O53" s="160" t="s">
        <v>2724</v>
      </c>
      <c r="P53" s="160">
        <v>123.25</v>
      </c>
    </row>
    <row r="54" spans="1:16" ht="17.25" customHeight="1">
      <c r="A54" s="158" t="s">
        <v>2773</v>
      </c>
      <c r="B54" s="159">
        <f t="shared" si="0"/>
        <v>64.289999999999992</v>
      </c>
      <c r="C54" s="160">
        <v>38.89</v>
      </c>
      <c r="D54" s="160" t="s">
        <v>2724</v>
      </c>
      <c r="E54" s="160"/>
      <c r="F54" s="160" t="s">
        <v>2724</v>
      </c>
      <c r="G54" s="160" t="s">
        <v>2724</v>
      </c>
      <c r="H54" s="160" t="s">
        <v>2724</v>
      </c>
      <c r="I54" s="160" t="s">
        <v>2724</v>
      </c>
      <c r="J54" s="160">
        <v>25.4</v>
      </c>
      <c r="K54" s="161">
        <f t="shared" si="1"/>
        <v>64.289999999999992</v>
      </c>
      <c r="L54" s="160">
        <v>45.11</v>
      </c>
      <c r="M54" s="160" t="s">
        <v>2724</v>
      </c>
      <c r="N54" s="160" t="s">
        <v>2724</v>
      </c>
      <c r="O54" s="160" t="s">
        <v>2724</v>
      </c>
      <c r="P54" s="160">
        <v>19.18</v>
      </c>
    </row>
    <row r="55" spans="1:16" ht="17.25" customHeight="1">
      <c r="A55" s="158" t="s">
        <v>2774</v>
      </c>
      <c r="B55" s="159">
        <f t="shared" si="0"/>
        <v>41.36</v>
      </c>
      <c r="C55" s="160">
        <v>32.17</v>
      </c>
      <c r="D55" s="160" t="s">
        <v>2724</v>
      </c>
      <c r="E55" s="160"/>
      <c r="F55" s="160" t="s">
        <v>2724</v>
      </c>
      <c r="G55" s="160" t="s">
        <v>2724</v>
      </c>
      <c r="H55" s="160" t="s">
        <v>2724</v>
      </c>
      <c r="I55" s="160" t="s">
        <v>2724</v>
      </c>
      <c r="J55" s="160">
        <v>9.19</v>
      </c>
      <c r="K55" s="161">
        <f t="shared" si="1"/>
        <v>41.36</v>
      </c>
      <c r="L55" s="160">
        <v>40.42</v>
      </c>
      <c r="M55" s="160" t="s">
        <v>2724</v>
      </c>
      <c r="N55" s="160" t="s">
        <v>2724</v>
      </c>
      <c r="O55" s="160" t="s">
        <v>2724</v>
      </c>
      <c r="P55" s="160">
        <v>0.94</v>
      </c>
    </row>
    <row r="56" spans="1:16" ht="17.25" customHeight="1">
      <c r="A56" s="158" t="s">
        <v>2775</v>
      </c>
      <c r="B56" s="159">
        <f t="shared" si="0"/>
        <v>210.57</v>
      </c>
      <c r="C56" s="160">
        <v>176.26</v>
      </c>
      <c r="D56" s="160" t="s">
        <v>2724</v>
      </c>
      <c r="E56" s="160"/>
      <c r="F56" s="160" t="s">
        <v>2724</v>
      </c>
      <c r="G56" s="160" t="s">
        <v>2724</v>
      </c>
      <c r="H56" s="160" t="s">
        <v>2724</v>
      </c>
      <c r="I56" s="160" t="s">
        <v>2724</v>
      </c>
      <c r="J56" s="160">
        <v>34.31</v>
      </c>
      <c r="K56" s="161">
        <f t="shared" si="1"/>
        <v>210.57</v>
      </c>
      <c r="L56" s="160">
        <v>186.95</v>
      </c>
      <c r="M56" s="160" t="s">
        <v>2724</v>
      </c>
      <c r="N56" s="160" t="s">
        <v>2724</v>
      </c>
      <c r="O56" s="160" t="s">
        <v>2724</v>
      </c>
      <c r="P56" s="160">
        <v>23.62</v>
      </c>
    </row>
    <row r="57" spans="1:16" ht="17.25" customHeight="1">
      <c r="A57" s="158" t="s">
        <v>2776</v>
      </c>
      <c r="B57" s="159">
        <f t="shared" si="0"/>
        <v>3.05</v>
      </c>
      <c r="C57" s="160">
        <v>3.05</v>
      </c>
      <c r="D57" s="160" t="s">
        <v>2724</v>
      </c>
      <c r="E57" s="160"/>
      <c r="F57" s="160" t="s">
        <v>2724</v>
      </c>
      <c r="G57" s="160" t="s">
        <v>2724</v>
      </c>
      <c r="H57" s="160" t="s">
        <v>2724</v>
      </c>
      <c r="I57" s="160" t="s">
        <v>2724</v>
      </c>
      <c r="J57" s="160" t="s">
        <v>2724</v>
      </c>
      <c r="K57" s="161">
        <f t="shared" si="1"/>
        <v>3.05</v>
      </c>
      <c r="L57" s="160">
        <v>3.05</v>
      </c>
      <c r="M57" s="160" t="s">
        <v>2724</v>
      </c>
      <c r="N57" s="160" t="s">
        <v>2724</v>
      </c>
      <c r="O57" s="160" t="s">
        <v>2724</v>
      </c>
      <c r="P57" s="160" t="s">
        <v>2724</v>
      </c>
    </row>
    <row r="58" spans="1:16" ht="17.25" customHeight="1">
      <c r="A58" s="158" t="s">
        <v>2777</v>
      </c>
      <c r="B58" s="159">
        <f t="shared" si="0"/>
        <v>29.97</v>
      </c>
      <c r="C58" s="160">
        <v>29.97</v>
      </c>
      <c r="D58" s="160" t="s">
        <v>2724</v>
      </c>
      <c r="E58" s="160"/>
      <c r="F58" s="160" t="s">
        <v>2724</v>
      </c>
      <c r="G58" s="160" t="s">
        <v>2724</v>
      </c>
      <c r="H58" s="160" t="s">
        <v>2724</v>
      </c>
      <c r="I58" s="160" t="s">
        <v>2724</v>
      </c>
      <c r="J58" s="160" t="s">
        <v>2724</v>
      </c>
      <c r="K58" s="161">
        <f t="shared" si="1"/>
        <v>29.97</v>
      </c>
      <c r="L58" s="160">
        <v>29.97</v>
      </c>
      <c r="M58" s="160" t="s">
        <v>2724</v>
      </c>
      <c r="N58" s="160" t="s">
        <v>2724</v>
      </c>
      <c r="O58" s="160" t="s">
        <v>2724</v>
      </c>
      <c r="P58" s="160" t="s">
        <v>2724</v>
      </c>
    </row>
    <row r="59" spans="1:16" ht="17.25" customHeight="1">
      <c r="A59" s="158" t="s">
        <v>2778</v>
      </c>
      <c r="B59" s="159">
        <f t="shared" si="0"/>
        <v>628.36</v>
      </c>
      <c r="C59" s="160">
        <v>504.7</v>
      </c>
      <c r="D59" s="160">
        <v>9.65</v>
      </c>
      <c r="E59" s="160"/>
      <c r="F59" s="160" t="s">
        <v>2724</v>
      </c>
      <c r="G59" s="160" t="s">
        <v>2724</v>
      </c>
      <c r="H59" s="160" t="s">
        <v>2724</v>
      </c>
      <c r="I59" s="160" t="s">
        <v>2724</v>
      </c>
      <c r="J59" s="160">
        <v>114.01</v>
      </c>
      <c r="K59" s="161">
        <f t="shared" si="1"/>
        <v>628.36</v>
      </c>
      <c r="L59" s="160">
        <v>550.45000000000005</v>
      </c>
      <c r="M59" s="160" t="s">
        <v>2724</v>
      </c>
      <c r="N59" s="160" t="s">
        <v>2724</v>
      </c>
      <c r="O59" s="160" t="s">
        <v>2724</v>
      </c>
      <c r="P59" s="160">
        <v>77.91</v>
      </c>
    </row>
    <row r="60" spans="1:16" ht="17.25" customHeight="1">
      <c r="A60" s="158" t="s">
        <v>2779</v>
      </c>
      <c r="B60" s="159">
        <f t="shared" si="0"/>
        <v>65.930000000000007</v>
      </c>
      <c r="C60" s="160">
        <v>52.04</v>
      </c>
      <c r="D60" s="160" t="s">
        <v>2724</v>
      </c>
      <c r="E60" s="160"/>
      <c r="F60" s="160" t="s">
        <v>2724</v>
      </c>
      <c r="G60" s="160" t="s">
        <v>2724</v>
      </c>
      <c r="H60" s="160" t="s">
        <v>2724</v>
      </c>
      <c r="I60" s="160" t="s">
        <v>2724</v>
      </c>
      <c r="J60" s="160">
        <v>13.89</v>
      </c>
      <c r="K60" s="161">
        <f t="shared" si="1"/>
        <v>65.929999999999993</v>
      </c>
      <c r="L60" s="160">
        <v>63.47</v>
      </c>
      <c r="M60" s="160" t="s">
        <v>2724</v>
      </c>
      <c r="N60" s="160" t="s">
        <v>2724</v>
      </c>
      <c r="O60" s="160" t="s">
        <v>2724</v>
      </c>
      <c r="P60" s="160">
        <v>2.46</v>
      </c>
    </row>
    <row r="61" spans="1:16" ht="17.25" customHeight="1">
      <c r="A61" s="158" t="s">
        <v>2780</v>
      </c>
      <c r="B61" s="159">
        <f t="shared" si="0"/>
        <v>125.02000000000001</v>
      </c>
      <c r="C61" s="160">
        <v>70.680000000000007</v>
      </c>
      <c r="D61" s="160" t="s">
        <v>2724</v>
      </c>
      <c r="E61" s="160"/>
      <c r="F61" s="160" t="s">
        <v>2724</v>
      </c>
      <c r="G61" s="160" t="s">
        <v>2724</v>
      </c>
      <c r="H61" s="160" t="s">
        <v>2724</v>
      </c>
      <c r="I61" s="160" t="s">
        <v>2724</v>
      </c>
      <c r="J61" s="160">
        <v>54.34</v>
      </c>
      <c r="K61" s="161">
        <f t="shared" si="1"/>
        <v>125.02</v>
      </c>
      <c r="L61" s="160">
        <v>75.209999999999994</v>
      </c>
      <c r="M61" s="160" t="s">
        <v>2724</v>
      </c>
      <c r="N61" s="160" t="s">
        <v>2724</v>
      </c>
      <c r="O61" s="160" t="s">
        <v>2724</v>
      </c>
      <c r="P61" s="160">
        <v>49.81</v>
      </c>
    </row>
    <row r="62" spans="1:16" ht="17.25" customHeight="1">
      <c r="A62" s="158" t="s">
        <v>2781</v>
      </c>
      <c r="B62" s="159">
        <f t="shared" si="0"/>
        <v>254.88</v>
      </c>
      <c r="C62" s="160">
        <v>203.49</v>
      </c>
      <c r="D62" s="160" t="s">
        <v>2724</v>
      </c>
      <c r="E62" s="160"/>
      <c r="F62" s="160" t="s">
        <v>2724</v>
      </c>
      <c r="G62" s="160" t="s">
        <v>2724</v>
      </c>
      <c r="H62" s="160" t="s">
        <v>2724</v>
      </c>
      <c r="I62" s="160" t="s">
        <v>2724</v>
      </c>
      <c r="J62" s="160">
        <v>51.39</v>
      </c>
      <c r="K62" s="161">
        <f t="shared" si="1"/>
        <v>254.88</v>
      </c>
      <c r="L62" s="160">
        <v>170.37</v>
      </c>
      <c r="M62" s="160" t="s">
        <v>2724</v>
      </c>
      <c r="N62" s="160" t="s">
        <v>2724</v>
      </c>
      <c r="O62" s="160" t="s">
        <v>2724</v>
      </c>
      <c r="P62" s="160">
        <v>84.51</v>
      </c>
    </row>
    <row r="63" spans="1:16" ht="17.25" customHeight="1">
      <c r="A63" s="158" t="s">
        <v>2782</v>
      </c>
      <c r="B63" s="159">
        <f t="shared" si="0"/>
        <v>16.41</v>
      </c>
      <c r="C63" s="160">
        <v>15.97</v>
      </c>
      <c r="D63" s="160" t="s">
        <v>2724</v>
      </c>
      <c r="E63" s="160"/>
      <c r="F63" s="160" t="s">
        <v>2724</v>
      </c>
      <c r="G63" s="160" t="s">
        <v>2724</v>
      </c>
      <c r="H63" s="160" t="s">
        <v>2724</v>
      </c>
      <c r="I63" s="160" t="s">
        <v>2724</v>
      </c>
      <c r="J63" s="160">
        <v>0.44</v>
      </c>
      <c r="K63" s="161">
        <f t="shared" si="1"/>
        <v>16.41</v>
      </c>
      <c r="L63" s="160">
        <v>15.97</v>
      </c>
      <c r="M63" s="160" t="s">
        <v>2724</v>
      </c>
      <c r="N63" s="160" t="s">
        <v>2724</v>
      </c>
      <c r="O63" s="160" t="s">
        <v>2724</v>
      </c>
      <c r="P63" s="160">
        <v>0.44</v>
      </c>
    </row>
    <row r="64" spans="1:16" ht="17.25" customHeight="1">
      <c r="A64" s="158" t="s">
        <v>2783</v>
      </c>
      <c r="B64" s="159">
        <f t="shared" si="0"/>
        <v>29.049999999999997</v>
      </c>
      <c r="C64" s="160">
        <v>26.9</v>
      </c>
      <c r="D64" s="160" t="s">
        <v>2724</v>
      </c>
      <c r="E64" s="160"/>
      <c r="F64" s="160" t="s">
        <v>2724</v>
      </c>
      <c r="G64" s="160" t="s">
        <v>2724</v>
      </c>
      <c r="H64" s="160" t="s">
        <v>2724</v>
      </c>
      <c r="I64" s="160" t="s">
        <v>2724</v>
      </c>
      <c r="J64" s="160">
        <v>2.15</v>
      </c>
      <c r="K64" s="161">
        <f t="shared" si="1"/>
        <v>29.049999999999997</v>
      </c>
      <c r="L64" s="160">
        <v>26.9</v>
      </c>
      <c r="M64" s="160" t="s">
        <v>2724</v>
      </c>
      <c r="N64" s="160" t="s">
        <v>2724</v>
      </c>
      <c r="O64" s="160" t="s">
        <v>2724</v>
      </c>
      <c r="P64" s="160">
        <v>2.15</v>
      </c>
    </row>
    <row r="65" spans="1:16" ht="17.25" customHeight="1">
      <c r="A65" s="158" t="s">
        <v>2784</v>
      </c>
      <c r="B65" s="159">
        <f t="shared" si="0"/>
        <v>581.88</v>
      </c>
      <c r="C65" s="160">
        <v>455.68</v>
      </c>
      <c r="D65" s="160" t="s">
        <v>2724</v>
      </c>
      <c r="E65" s="160"/>
      <c r="F65" s="160" t="s">
        <v>2724</v>
      </c>
      <c r="G65" s="160" t="s">
        <v>2724</v>
      </c>
      <c r="H65" s="160" t="s">
        <v>2724</v>
      </c>
      <c r="I65" s="160" t="s">
        <v>2724</v>
      </c>
      <c r="J65" s="160">
        <v>126.2</v>
      </c>
      <c r="K65" s="161">
        <f t="shared" si="1"/>
        <v>581.88</v>
      </c>
      <c r="L65" s="160">
        <v>493.4</v>
      </c>
      <c r="M65" s="160" t="s">
        <v>2724</v>
      </c>
      <c r="N65" s="160" t="s">
        <v>2724</v>
      </c>
      <c r="O65" s="160" t="s">
        <v>2724</v>
      </c>
      <c r="P65" s="160">
        <v>88.48</v>
      </c>
    </row>
    <row r="66" spans="1:16" ht="17.25" customHeight="1">
      <c r="A66" s="158" t="s">
        <v>2785</v>
      </c>
      <c r="B66" s="159">
        <f t="shared" si="0"/>
        <v>889.1</v>
      </c>
      <c r="C66" s="160">
        <v>682.86</v>
      </c>
      <c r="D66" s="160" t="s">
        <v>2724</v>
      </c>
      <c r="E66" s="160"/>
      <c r="F66" s="160" t="s">
        <v>2724</v>
      </c>
      <c r="G66" s="160" t="s">
        <v>2724</v>
      </c>
      <c r="H66" s="160" t="s">
        <v>2724</v>
      </c>
      <c r="I66" s="160" t="s">
        <v>2724</v>
      </c>
      <c r="J66" s="160">
        <v>206.24</v>
      </c>
      <c r="K66" s="161">
        <f t="shared" si="1"/>
        <v>889.09999999999991</v>
      </c>
      <c r="L66" s="160">
        <v>540.01</v>
      </c>
      <c r="M66" s="160" t="s">
        <v>2724</v>
      </c>
      <c r="N66" s="160" t="s">
        <v>2724</v>
      </c>
      <c r="O66" s="160" t="s">
        <v>2724</v>
      </c>
      <c r="P66" s="160">
        <v>349.09</v>
      </c>
    </row>
    <row r="67" spans="1:16" ht="17.25" customHeight="1">
      <c r="A67" s="158" t="s">
        <v>2786</v>
      </c>
      <c r="B67" s="159">
        <f t="shared" si="0"/>
        <v>69.58</v>
      </c>
      <c r="C67" s="160">
        <v>60.96</v>
      </c>
      <c r="D67" s="160" t="s">
        <v>2724</v>
      </c>
      <c r="E67" s="160"/>
      <c r="F67" s="160" t="s">
        <v>2724</v>
      </c>
      <c r="G67" s="160" t="s">
        <v>2724</v>
      </c>
      <c r="H67" s="160" t="s">
        <v>2724</v>
      </c>
      <c r="I67" s="160" t="s">
        <v>2724</v>
      </c>
      <c r="J67" s="160">
        <v>8.6199999999999992</v>
      </c>
      <c r="K67" s="161">
        <f t="shared" si="1"/>
        <v>69.58</v>
      </c>
      <c r="L67" s="160">
        <v>68.27</v>
      </c>
      <c r="M67" s="160" t="s">
        <v>2724</v>
      </c>
      <c r="N67" s="160" t="s">
        <v>2724</v>
      </c>
      <c r="O67" s="160" t="s">
        <v>2724</v>
      </c>
      <c r="P67" s="160">
        <v>1.31</v>
      </c>
    </row>
    <row r="68" spans="1:16" ht="17.25" customHeight="1">
      <c r="A68" s="158" t="s">
        <v>2787</v>
      </c>
      <c r="B68" s="159">
        <f t="shared" si="0"/>
        <v>15.72</v>
      </c>
      <c r="C68" s="160">
        <v>14.32</v>
      </c>
      <c r="D68" s="160" t="s">
        <v>2724</v>
      </c>
      <c r="E68" s="160"/>
      <c r="F68" s="160" t="s">
        <v>2724</v>
      </c>
      <c r="G68" s="160" t="s">
        <v>2724</v>
      </c>
      <c r="H68" s="160" t="s">
        <v>2724</v>
      </c>
      <c r="I68" s="160" t="s">
        <v>2724</v>
      </c>
      <c r="J68" s="160">
        <v>1.4</v>
      </c>
      <c r="K68" s="161">
        <f t="shared" si="1"/>
        <v>15.72</v>
      </c>
      <c r="L68" s="160">
        <v>14.48</v>
      </c>
      <c r="M68" s="160" t="s">
        <v>2724</v>
      </c>
      <c r="N68" s="160" t="s">
        <v>2724</v>
      </c>
      <c r="O68" s="160" t="s">
        <v>2724</v>
      </c>
      <c r="P68" s="160">
        <v>1.24</v>
      </c>
    </row>
    <row r="69" spans="1:16" ht="17.25" customHeight="1">
      <c r="A69" s="158" t="s">
        <v>2788</v>
      </c>
      <c r="B69" s="159">
        <f t="shared" ref="B69:B132" si="2">SUM(C69:J69)</f>
        <v>25.669999999999998</v>
      </c>
      <c r="C69" s="160">
        <v>24.79</v>
      </c>
      <c r="D69" s="160" t="s">
        <v>2724</v>
      </c>
      <c r="E69" s="160"/>
      <c r="F69" s="160" t="s">
        <v>2724</v>
      </c>
      <c r="G69" s="160" t="s">
        <v>2724</v>
      </c>
      <c r="H69" s="160" t="s">
        <v>2724</v>
      </c>
      <c r="I69" s="160" t="s">
        <v>2724</v>
      </c>
      <c r="J69" s="160">
        <v>0.88</v>
      </c>
      <c r="K69" s="161">
        <f t="shared" ref="K69:K132" si="3">SUM(L69:P69)</f>
        <v>25.67</v>
      </c>
      <c r="L69" s="160">
        <v>24.82</v>
      </c>
      <c r="M69" s="160" t="s">
        <v>2724</v>
      </c>
      <c r="N69" s="160" t="s">
        <v>2724</v>
      </c>
      <c r="O69" s="160" t="s">
        <v>2724</v>
      </c>
      <c r="P69" s="160">
        <v>0.85</v>
      </c>
    </row>
    <row r="70" spans="1:16" ht="17.25" customHeight="1">
      <c r="A70" s="158" t="s">
        <v>2789</v>
      </c>
      <c r="B70" s="159">
        <f t="shared" si="2"/>
        <v>293.62</v>
      </c>
      <c r="C70" s="160">
        <v>225.29</v>
      </c>
      <c r="D70" s="160" t="s">
        <v>2724</v>
      </c>
      <c r="E70" s="160"/>
      <c r="F70" s="160" t="s">
        <v>2724</v>
      </c>
      <c r="G70" s="160" t="s">
        <v>2724</v>
      </c>
      <c r="H70" s="160" t="s">
        <v>2724</v>
      </c>
      <c r="I70" s="160" t="s">
        <v>2724</v>
      </c>
      <c r="J70" s="160">
        <v>68.33</v>
      </c>
      <c r="K70" s="161">
        <f t="shared" si="3"/>
        <v>293.62</v>
      </c>
      <c r="L70" s="160">
        <v>171.41</v>
      </c>
      <c r="M70" s="160" t="s">
        <v>2724</v>
      </c>
      <c r="N70" s="160" t="s">
        <v>2724</v>
      </c>
      <c r="O70" s="160" t="s">
        <v>2724</v>
      </c>
      <c r="P70" s="160">
        <v>122.21</v>
      </c>
    </row>
    <row r="71" spans="1:16" ht="17.25" customHeight="1">
      <c r="A71" s="158" t="s">
        <v>2790</v>
      </c>
      <c r="B71" s="159">
        <f t="shared" si="2"/>
        <v>38.590000000000003</v>
      </c>
      <c r="C71" s="160">
        <v>36.840000000000003</v>
      </c>
      <c r="D71" s="160" t="s">
        <v>2724</v>
      </c>
      <c r="E71" s="160"/>
      <c r="F71" s="160" t="s">
        <v>2724</v>
      </c>
      <c r="G71" s="160" t="s">
        <v>2724</v>
      </c>
      <c r="H71" s="160" t="s">
        <v>2724</v>
      </c>
      <c r="I71" s="160" t="s">
        <v>2724</v>
      </c>
      <c r="J71" s="160">
        <v>1.75</v>
      </c>
      <c r="K71" s="161">
        <f t="shared" si="3"/>
        <v>38.589999999999996</v>
      </c>
      <c r="L71" s="160">
        <v>36.909999999999997</v>
      </c>
      <c r="M71" s="160" t="s">
        <v>2724</v>
      </c>
      <c r="N71" s="160" t="s">
        <v>2724</v>
      </c>
      <c r="O71" s="160" t="s">
        <v>2724</v>
      </c>
      <c r="P71" s="160">
        <v>1.68</v>
      </c>
    </row>
    <row r="72" spans="1:16" ht="17.25" customHeight="1">
      <c r="A72" s="158" t="s">
        <v>2791</v>
      </c>
      <c r="B72" s="159">
        <f t="shared" si="2"/>
        <v>125.57999999999998</v>
      </c>
      <c r="C72" s="160">
        <v>36.119999999999997</v>
      </c>
      <c r="D72" s="160" t="s">
        <v>2724</v>
      </c>
      <c r="E72" s="160"/>
      <c r="F72" s="160" t="s">
        <v>2724</v>
      </c>
      <c r="G72" s="160" t="s">
        <v>2724</v>
      </c>
      <c r="H72" s="160" t="s">
        <v>2724</v>
      </c>
      <c r="I72" s="160" t="s">
        <v>2724</v>
      </c>
      <c r="J72" s="160">
        <v>89.46</v>
      </c>
      <c r="K72" s="161">
        <f t="shared" si="3"/>
        <v>125.58</v>
      </c>
      <c r="L72" s="160">
        <v>70.94</v>
      </c>
      <c r="M72" s="160" t="s">
        <v>2724</v>
      </c>
      <c r="N72" s="160" t="s">
        <v>2724</v>
      </c>
      <c r="O72" s="160" t="s">
        <v>2724</v>
      </c>
      <c r="P72" s="160">
        <v>54.64</v>
      </c>
    </row>
    <row r="73" spans="1:16" ht="17.25" customHeight="1">
      <c r="A73" s="158" t="s">
        <v>2792</v>
      </c>
      <c r="B73" s="159">
        <f t="shared" si="2"/>
        <v>119.96</v>
      </c>
      <c r="C73" s="160">
        <v>104.96</v>
      </c>
      <c r="D73" s="160" t="s">
        <v>2724</v>
      </c>
      <c r="E73" s="160"/>
      <c r="F73" s="160" t="s">
        <v>2724</v>
      </c>
      <c r="G73" s="160" t="s">
        <v>2724</v>
      </c>
      <c r="H73" s="160" t="s">
        <v>2724</v>
      </c>
      <c r="I73" s="160" t="s">
        <v>2724</v>
      </c>
      <c r="J73" s="160">
        <v>15</v>
      </c>
      <c r="K73" s="161">
        <f t="shared" si="3"/>
        <v>119.96000000000001</v>
      </c>
      <c r="L73" s="160">
        <v>118.76</v>
      </c>
      <c r="M73" s="160" t="s">
        <v>2724</v>
      </c>
      <c r="N73" s="160" t="s">
        <v>2724</v>
      </c>
      <c r="O73" s="160" t="s">
        <v>2724</v>
      </c>
      <c r="P73" s="160">
        <v>1.2</v>
      </c>
    </row>
    <row r="74" spans="1:16" ht="17.25" customHeight="1">
      <c r="A74" s="158" t="s">
        <v>2793</v>
      </c>
      <c r="B74" s="159">
        <f t="shared" si="2"/>
        <v>65.97</v>
      </c>
      <c r="C74" s="160">
        <v>59.29</v>
      </c>
      <c r="D74" s="160" t="s">
        <v>2724</v>
      </c>
      <c r="E74" s="160"/>
      <c r="F74" s="160" t="s">
        <v>2724</v>
      </c>
      <c r="G74" s="160" t="s">
        <v>2724</v>
      </c>
      <c r="H74" s="160" t="s">
        <v>2724</v>
      </c>
      <c r="I74" s="160" t="s">
        <v>2724</v>
      </c>
      <c r="J74" s="160">
        <v>6.68</v>
      </c>
      <c r="K74" s="161">
        <f t="shared" si="3"/>
        <v>65.97</v>
      </c>
      <c r="L74" s="160">
        <v>61.83</v>
      </c>
      <c r="M74" s="160" t="s">
        <v>2724</v>
      </c>
      <c r="N74" s="160" t="s">
        <v>2724</v>
      </c>
      <c r="O74" s="160" t="s">
        <v>2724</v>
      </c>
      <c r="P74" s="160">
        <v>4.1399999999999997</v>
      </c>
    </row>
    <row r="75" spans="1:16" ht="17.25" customHeight="1">
      <c r="A75" s="158" t="s">
        <v>2794</v>
      </c>
      <c r="B75" s="159">
        <f t="shared" si="2"/>
        <v>47.33</v>
      </c>
      <c r="C75" s="160">
        <v>47.3</v>
      </c>
      <c r="D75" s="160" t="s">
        <v>2724</v>
      </c>
      <c r="E75" s="160"/>
      <c r="F75" s="160" t="s">
        <v>2724</v>
      </c>
      <c r="G75" s="160" t="s">
        <v>2724</v>
      </c>
      <c r="H75" s="160" t="s">
        <v>2724</v>
      </c>
      <c r="I75" s="160" t="s">
        <v>2724</v>
      </c>
      <c r="J75" s="160">
        <v>0.03</v>
      </c>
      <c r="K75" s="161">
        <f t="shared" si="3"/>
        <v>47.33</v>
      </c>
      <c r="L75" s="160">
        <v>47.3</v>
      </c>
      <c r="M75" s="160" t="s">
        <v>2724</v>
      </c>
      <c r="N75" s="160" t="s">
        <v>2724</v>
      </c>
      <c r="O75" s="160" t="s">
        <v>2724</v>
      </c>
      <c r="P75" s="160">
        <v>0.03</v>
      </c>
    </row>
    <row r="76" spans="1:16" ht="17.25" customHeight="1">
      <c r="A76" s="158" t="s">
        <v>2795</v>
      </c>
      <c r="B76" s="159">
        <f t="shared" si="2"/>
        <v>301.43</v>
      </c>
      <c r="C76" s="160">
        <v>253.95</v>
      </c>
      <c r="D76" s="160" t="s">
        <v>2724</v>
      </c>
      <c r="E76" s="160"/>
      <c r="F76" s="160" t="s">
        <v>2724</v>
      </c>
      <c r="G76" s="160" t="s">
        <v>2724</v>
      </c>
      <c r="H76" s="160" t="s">
        <v>2724</v>
      </c>
      <c r="I76" s="160" t="s">
        <v>2724</v>
      </c>
      <c r="J76" s="160">
        <v>47.48</v>
      </c>
      <c r="K76" s="161">
        <f t="shared" si="3"/>
        <v>301.43</v>
      </c>
      <c r="L76" s="160">
        <v>240.33</v>
      </c>
      <c r="M76" s="160" t="s">
        <v>2724</v>
      </c>
      <c r="N76" s="160" t="s">
        <v>2724</v>
      </c>
      <c r="O76" s="160" t="s">
        <v>2724</v>
      </c>
      <c r="P76" s="160">
        <v>61.1</v>
      </c>
    </row>
    <row r="77" spans="1:16" ht="17.25" customHeight="1">
      <c r="A77" s="158" t="s">
        <v>2796</v>
      </c>
      <c r="B77" s="159">
        <f t="shared" si="2"/>
        <v>729.18</v>
      </c>
      <c r="C77" s="160">
        <v>619.41999999999996</v>
      </c>
      <c r="D77" s="160">
        <v>1.0900000000000001</v>
      </c>
      <c r="E77" s="160"/>
      <c r="F77" s="160" t="s">
        <v>2724</v>
      </c>
      <c r="G77" s="160" t="s">
        <v>2724</v>
      </c>
      <c r="H77" s="160" t="s">
        <v>2724</v>
      </c>
      <c r="I77" s="160" t="s">
        <v>2724</v>
      </c>
      <c r="J77" s="160">
        <v>108.67</v>
      </c>
      <c r="K77" s="161">
        <f t="shared" si="3"/>
        <v>729.18</v>
      </c>
      <c r="L77" s="160">
        <v>639.16</v>
      </c>
      <c r="M77" s="160">
        <v>39.119999999999997</v>
      </c>
      <c r="N77" s="160" t="s">
        <v>2724</v>
      </c>
      <c r="O77" s="160" t="s">
        <v>2724</v>
      </c>
      <c r="P77" s="160">
        <v>50.9</v>
      </c>
    </row>
    <row r="78" spans="1:16" ht="17.25" customHeight="1">
      <c r="A78" s="158" t="s">
        <v>2797</v>
      </c>
      <c r="B78" s="159">
        <f t="shared" si="2"/>
        <v>32.950000000000003</v>
      </c>
      <c r="C78" s="160">
        <v>32</v>
      </c>
      <c r="D78" s="160" t="s">
        <v>2724</v>
      </c>
      <c r="E78" s="160"/>
      <c r="F78" s="160" t="s">
        <v>2724</v>
      </c>
      <c r="G78" s="160" t="s">
        <v>2724</v>
      </c>
      <c r="H78" s="160" t="s">
        <v>2724</v>
      </c>
      <c r="I78" s="160" t="s">
        <v>2724</v>
      </c>
      <c r="J78" s="160">
        <v>0.95</v>
      </c>
      <c r="K78" s="161">
        <f t="shared" si="3"/>
        <v>32.950000000000003</v>
      </c>
      <c r="L78" s="160">
        <v>32.950000000000003</v>
      </c>
      <c r="M78" s="160" t="s">
        <v>2724</v>
      </c>
      <c r="N78" s="160" t="s">
        <v>2724</v>
      </c>
      <c r="O78" s="160" t="s">
        <v>2724</v>
      </c>
      <c r="P78" s="160" t="s">
        <v>2724</v>
      </c>
    </row>
    <row r="79" spans="1:16" ht="17.25" customHeight="1">
      <c r="A79" s="158" t="s">
        <v>2798</v>
      </c>
      <c r="B79" s="159">
        <f t="shared" si="2"/>
        <v>665.59</v>
      </c>
      <c r="C79" s="160">
        <v>561.83000000000004</v>
      </c>
      <c r="D79" s="160">
        <v>5.59</v>
      </c>
      <c r="E79" s="160"/>
      <c r="F79" s="160" t="s">
        <v>2724</v>
      </c>
      <c r="G79" s="160" t="s">
        <v>2724</v>
      </c>
      <c r="H79" s="160" t="s">
        <v>2724</v>
      </c>
      <c r="I79" s="160" t="s">
        <v>2724</v>
      </c>
      <c r="J79" s="160">
        <v>98.17</v>
      </c>
      <c r="K79" s="161">
        <f t="shared" si="3"/>
        <v>665.59</v>
      </c>
      <c r="L79" s="160">
        <v>572.72</v>
      </c>
      <c r="M79" s="160" t="s">
        <v>2724</v>
      </c>
      <c r="N79" s="160" t="s">
        <v>2724</v>
      </c>
      <c r="O79" s="160" t="s">
        <v>2724</v>
      </c>
      <c r="P79" s="160">
        <v>92.87</v>
      </c>
    </row>
    <row r="80" spans="1:16" ht="17.25" customHeight="1">
      <c r="A80" s="158" t="s">
        <v>2799</v>
      </c>
      <c r="B80" s="159">
        <f t="shared" si="2"/>
        <v>92.93</v>
      </c>
      <c r="C80" s="160">
        <v>66.53</v>
      </c>
      <c r="D80" s="160" t="s">
        <v>2724</v>
      </c>
      <c r="E80" s="160"/>
      <c r="F80" s="160" t="s">
        <v>2724</v>
      </c>
      <c r="G80" s="160" t="s">
        <v>2724</v>
      </c>
      <c r="H80" s="160" t="s">
        <v>2724</v>
      </c>
      <c r="I80" s="160" t="s">
        <v>2724</v>
      </c>
      <c r="J80" s="160">
        <v>26.4</v>
      </c>
      <c r="K80" s="161">
        <f t="shared" si="3"/>
        <v>92.93</v>
      </c>
      <c r="L80" s="160">
        <v>79.87</v>
      </c>
      <c r="M80" s="160" t="s">
        <v>2724</v>
      </c>
      <c r="N80" s="160" t="s">
        <v>2724</v>
      </c>
      <c r="O80" s="160" t="s">
        <v>2724</v>
      </c>
      <c r="P80" s="160">
        <v>13.06</v>
      </c>
    </row>
    <row r="81" spans="1:16" ht="17.25" customHeight="1">
      <c r="A81" s="158" t="s">
        <v>2800</v>
      </c>
      <c r="B81" s="159">
        <f t="shared" si="2"/>
        <v>17.060000000000002</v>
      </c>
      <c r="C81" s="160">
        <v>16.170000000000002</v>
      </c>
      <c r="D81" s="160" t="s">
        <v>2724</v>
      </c>
      <c r="E81" s="160"/>
      <c r="F81" s="160" t="s">
        <v>2724</v>
      </c>
      <c r="G81" s="160" t="s">
        <v>2724</v>
      </c>
      <c r="H81" s="160" t="s">
        <v>2724</v>
      </c>
      <c r="I81" s="160" t="s">
        <v>2724</v>
      </c>
      <c r="J81" s="160">
        <v>0.89</v>
      </c>
      <c r="K81" s="161">
        <f t="shared" si="3"/>
        <v>17.059999999999999</v>
      </c>
      <c r="L81" s="160">
        <v>16.18</v>
      </c>
      <c r="M81" s="160" t="s">
        <v>2724</v>
      </c>
      <c r="N81" s="160" t="s">
        <v>2724</v>
      </c>
      <c r="O81" s="160" t="s">
        <v>2724</v>
      </c>
      <c r="P81" s="160">
        <v>0.88</v>
      </c>
    </row>
    <row r="82" spans="1:16" ht="17.25" customHeight="1">
      <c r="A82" s="158" t="s">
        <v>2801</v>
      </c>
      <c r="B82" s="159">
        <f t="shared" si="2"/>
        <v>95.89</v>
      </c>
      <c r="C82" s="160">
        <v>83.74</v>
      </c>
      <c r="D82" s="160" t="s">
        <v>2724</v>
      </c>
      <c r="E82" s="160"/>
      <c r="F82" s="160" t="s">
        <v>2724</v>
      </c>
      <c r="G82" s="160" t="s">
        <v>2724</v>
      </c>
      <c r="H82" s="160" t="s">
        <v>2724</v>
      </c>
      <c r="I82" s="160" t="s">
        <v>2724</v>
      </c>
      <c r="J82" s="160">
        <v>12.15</v>
      </c>
      <c r="K82" s="161">
        <f t="shared" si="3"/>
        <v>95.89</v>
      </c>
      <c r="L82" s="160">
        <v>89.94</v>
      </c>
      <c r="M82" s="160" t="s">
        <v>2724</v>
      </c>
      <c r="N82" s="160" t="s">
        <v>2724</v>
      </c>
      <c r="O82" s="160" t="s">
        <v>2724</v>
      </c>
      <c r="P82" s="160">
        <v>5.95</v>
      </c>
    </row>
    <row r="83" spans="1:16" ht="17.25" customHeight="1">
      <c r="A83" s="158" t="s">
        <v>2802</v>
      </c>
      <c r="B83" s="159">
        <f t="shared" si="2"/>
        <v>27.51</v>
      </c>
      <c r="C83" s="160">
        <v>24.91</v>
      </c>
      <c r="D83" s="160" t="s">
        <v>2724</v>
      </c>
      <c r="E83" s="160"/>
      <c r="F83" s="160" t="s">
        <v>2724</v>
      </c>
      <c r="G83" s="160" t="s">
        <v>2724</v>
      </c>
      <c r="H83" s="160" t="s">
        <v>2724</v>
      </c>
      <c r="I83" s="160" t="s">
        <v>2724</v>
      </c>
      <c r="J83" s="160">
        <v>2.6</v>
      </c>
      <c r="K83" s="161">
        <f t="shared" si="3"/>
        <v>27.51</v>
      </c>
      <c r="L83" s="160">
        <v>24.91</v>
      </c>
      <c r="M83" s="160" t="s">
        <v>2724</v>
      </c>
      <c r="N83" s="160" t="s">
        <v>2724</v>
      </c>
      <c r="O83" s="160" t="s">
        <v>2724</v>
      </c>
      <c r="P83" s="160">
        <v>2.6</v>
      </c>
    </row>
    <row r="84" spans="1:16" ht="17.25" customHeight="1">
      <c r="A84" s="158" t="s">
        <v>2803</v>
      </c>
      <c r="B84" s="159">
        <f t="shared" si="2"/>
        <v>52.11</v>
      </c>
      <c r="C84" s="160">
        <v>51.35</v>
      </c>
      <c r="D84" s="160" t="s">
        <v>2724</v>
      </c>
      <c r="E84" s="160"/>
      <c r="F84" s="160" t="s">
        <v>2724</v>
      </c>
      <c r="G84" s="160" t="s">
        <v>2724</v>
      </c>
      <c r="H84" s="160" t="s">
        <v>2724</v>
      </c>
      <c r="I84" s="160" t="s">
        <v>2724</v>
      </c>
      <c r="J84" s="160">
        <v>0.76</v>
      </c>
      <c r="K84" s="161">
        <f t="shared" si="3"/>
        <v>52.11</v>
      </c>
      <c r="L84" s="160">
        <v>51.35</v>
      </c>
      <c r="M84" s="160" t="s">
        <v>2724</v>
      </c>
      <c r="N84" s="160" t="s">
        <v>2724</v>
      </c>
      <c r="O84" s="160" t="s">
        <v>2724</v>
      </c>
      <c r="P84" s="160">
        <v>0.76</v>
      </c>
    </row>
    <row r="85" spans="1:16" ht="17.25" customHeight="1">
      <c r="A85" s="158" t="s">
        <v>2804</v>
      </c>
      <c r="B85" s="159">
        <f t="shared" si="2"/>
        <v>253.72</v>
      </c>
      <c r="C85" s="160">
        <v>185.28</v>
      </c>
      <c r="D85" s="160" t="s">
        <v>2724</v>
      </c>
      <c r="E85" s="160"/>
      <c r="F85" s="160" t="s">
        <v>2724</v>
      </c>
      <c r="G85" s="160" t="s">
        <v>2724</v>
      </c>
      <c r="H85" s="160" t="s">
        <v>2724</v>
      </c>
      <c r="I85" s="160" t="s">
        <v>2724</v>
      </c>
      <c r="J85" s="160">
        <v>68.44</v>
      </c>
      <c r="K85" s="161">
        <f t="shared" si="3"/>
        <v>253.72000000000003</v>
      </c>
      <c r="L85" s="160">
        <v>174.27</v>
      </c>
      <c r="M85" s="160" t="s">
        <v>2724</v>
      </c>
      <c r="N85" s="160" t="s">
        <v>2724</v>
      </c>
      <c r="O85" s="160" t="s">
        <v>2724</v>
      </c>
      <c r="P85" s="160">
        <v>79.45</v>
      </c>
    </row>
    <row r="86" spans="1:16" ht="17.25" customHeight="1">
      <c r="A86" s="158" t="s">
        <v>2805</v>
      </c>
      <c r="B86" s="159">
        <f t="shared" si="2"/>
        <v>18.13</v>
      </c>
      <c r="C86" s="160">
        <v>14.85</v>
      </c>
      <c r="D86" s="160" t="s">
        <v>2724</v>
      </c>
      <c r="E86" s="160"/>
      <c r="F86" s="160" t="s">
        <v>2724</v>
      </c>
      <c r="G86" s="160" t="s">
        <v>2724</v>
      </c>
      <c r="H86" s="160" t="s">
        <v>2724</v>
      </c>
      <c r="I86" s="160" t="s">
        <v>2724</v>
      </c>
      <c r="J86" s="160">
        <v>3.28</v>
      </c>
      <c r="K86" s="161">
        <f t="shared" si="3"/>
        <v>18.130000000000003</v>
      </c>
      <c r="L86" s="160">
        <v>16.260000000000002</v>
      </c>
      <c r="M86" s="160" t="s">
        <v>2724</v>
      </c>
      <c r="N86" s="160" t="s">
        <v>2724</v>
      </c>
      <c r="O86" s="160" t="s">
        <v>2724</v>
      </c>
      <c r="P86" s="160">
        <v>1.87</v>
      </c>
    </row>
    <row r="87" spans="1:16" ht="17.25" customHeight="1">
      <c r="A87" s="158" t="s">
        <v>2806</v>
      </c>
      <c r="B87" s="159">
        <f t="shared" si="2"/>
        <v>1003.16</v>
      </c>
      <c r="C87" s="160">
        <v>670.37</v>
      </c>
      <c r="D87" s="160">
        <v>121.03</v>
      </c>
      <c r="E87" s="160"/>
      <c r="F87" s="160" t="s">
        <v>2724</v>
      </c>
      <c r="G87" s="160" t="s">
        <v>2724</v>
      </c>
      <c r="H87" s="160" t="s">
        <v>2724</v>
      </c>
      <c r="I87" s="160" t="s">
        <v>2724</v>
      </c>
      <c r="J87" s="160">
        <v>211.76</v>
      </c>
      <c r="K87" s="161">
        <f t="shared" si="3"/>
        <v>1003.1600000000001</v>
      </c>
      <c r="L87" s="160">
        <v>885.85</v>
      </c>
      <c r="M87" s="160" t="s">
        <v>2724</v>
      </c>
      <c r="N87" s="160" t="s">
        <v>2724</v>
      </c>
      <c r="O87" s="160" t="s">
        <v>2724</v>
      </c>
      <c r="P87" s="160">
        <v>117.31</v>
      </c>
    </row>
    <row r="88" spans="1:16" ht="17.25" customHeight="1">
      <c r="A88" s="158" t="s">
        <v>2807</v>
      </c>
      <c r="B88" s="159">
        <f t="shared" si="2"/>
        <v>211</v>
      </c>
      <c r="C88" s="160">
        <v>174.34</v>
      </c>
      <c r="D88" s="160" t="s">
        <v>2724</v>
      </c>
      <c r="E88" s="160"/>
      <c r="F88" s="160" t="s">
        <v>2724</v>
      </c>
      <c r="G88" s="160" t="s">
        <v>2724</v>
      </c>
      <c r="H88" s="160" t="s">
        <v>2724</v>
      </c>
      <c r="I88" s="160" t="s">
        <v>2724</v>
      </c>
      <c r="J88" s="160">
        <v>36.659999999999997</v>
      </c>
      <c r="K88" s="161">
        <f t="shared" si="3"/>
        <v>211</v>
      </c>
      <c r="L88" s="160">
        <v>193.35</v>
      </c>
      <c r="M88" s="160" t="s">
        <v>2724</v>
      </c>
      <c r="N88" s="160" t="s">
        <v>2724</v>
      </c>
      <c r="O88" s="160" t="s">
        <v>2724</v>
      </c>
      <c r="P88" s="160">
        <v>17.649999999999999</v>
      </c>
    </row>
    <row r="89" spans="1:16" ht="17.25" customHeight="1">
      <c r="A89" s="158" t="s">
        <v>2808</v>
      </c>
      <c r="B89" s="159">
        <f t="shared" si="2"/>
        <v>298.25</v>
      </c>
      <c r="C89" s="160">
        <v>199.4</v>
      </c>
      <c r="D89" s="160" t="s">
        <v>2724</v>
      </c>
      <c r="E89" s="160"/>
      <c r="F89" s="160" t="s">
        <v>2724</v>
      </c>
      <c r="G89" s="160" t="s">
        <v>2724</v>
      </c>
      <c r="H89" s="160" t="s">
        <v>2724</v>
      </c>
      <c r="I89" s="160" t="s">
        <v>2724</v>
      </c>
      <c r="J89" s="160">
        <v>98.85</v>
      </c>
      <c r="K89" s="161">
        <f t="shared" si="3"/>
        <v>298.25</v>
      </c>
      <c r="L89" s="160">
        <v>222.23</v>
      </c>
      <c r="M89" s="160" t="s">
        <v>2724</v>
      </c>
      <c r="N89" s="160" t="s">
        <v>2724</v>
      </c>
      <c r="O89" s="160" t="s">
        <v>2724</v>
      </c>
      <c r="P89" s="160">
        <v>76.02</v>
      </c>
    </row>
    <row r="90" spans="1:16" ht="17.25" customHeight="1">
      <c r="A90" s="158" t="s">
        <v>2809</v>
      </c>
      <c r="B90" s="159">
        <f t="shared" si="2"/>
        <v>72.47</v>
      </c>
      <c r="C90" s="160">
        <v>65.73</v>
      </c>
      <c r="D90" s="160" t="s">
        <v>2724</v>
      </c>
      <c r="E90" s="160"/>
      <c r="F90" s="160" t="s">
        <v>2724</v>
      </c>
      <c r="G90" s="160" t="s">
        <v>2724</v>
      </c>
      <c r="H90" s="160" t="s">
        <v>2724</v>
      </c>
      <c r="I90" s="160" t="s">
        <v>2724</v>
      </c>
      <c r="J90" s="160">
        <v>6.74</v>
      </c>
      <c r="K90" s="161">
        <f t="shared" si="3"/>
        <v>72.47</v>
      </c>
      <c r="L90" s="160">
        <v>72.47</v>
      </c>
      <c r="M90" s="160" t="s">
        <v>2724</v>
      </c>
      <c r="N90" s="160" t="s">
        <v>2724</v>
      </c>
      <c r="O90" s="160" t="s">
        <v>2724</v>
      </c>
      <c r="P90" s="160" t="s">
        <v>2724</v>
      </c>
    </row>
    <row r="91" spans="1:16">
      <c r="A91" s="158" t="s">
        <v>2810</v>
      </c>
      <c r="B91" s="159">
        <f t="shared" si="2"/>
        <v>23.66</v>
      </c>
      <c r="C91" s="160">
        <v>23.66</v>
      </c>
      <c r="D91" s="160" t="s">
        <v>2724</v>
      </c>
      <c r="E91" s="160"/>
      <c r="F91" s="160" t="s">
        <v>2724</v>
      </c>
      <c r="G91" s="160" t="s">
        <v>2724</v>
      </c>
      <c r="H91" s="160" t="s">
        <v>2724</v>
      </c>
      <c r="I91" s="160" t="s">
        <v>2724</v>
      </c>
      <c r="J91" s="160" t="s">
        <v>2724</v>
      </c>
      <c r="K91" s="161">
        <f t="shared" si="3"/>
        <v>23.66</v>
      </c>
      <c r="L91" s="160">
        <v>23.66</v>
      </c>
      <c r="M91" s="160" t="s">
        <v>2724</v>
      </c>
      <c r="N91" s="160" t="s">
        <v>2724</v>
      </c>
      <c r="O91" s="160" t="s">
        <v>2724</v>
      </c>
      <c r="P91" s="160" t="s">
        <v>2724</v>
      </c>
    </row>
    <row r="92" spans="1:16">
      <c r="A92" s="158" t="s">
        <v>2811</v>
      </c>
      <c r="B92" s="159">
        <f t="shared" si="2"/>
        <v>12.37</v>
      </c>
      <c r="C92" s="160">
        <v>12.37</v>
      </c>
      <c r="D92" s="160" t="s">
        <v>2724</v>
      </c>
      <c r="E92" s="160"/>
      <c r="F92" s="160" t="s">
        <v>2724</v>
      </c>
      <c r="G92" s="160" t="s">
        <v>2724</v>
      </c>
      <c r="H92" s="160" t="s">
        <v>2724</v>
      </c>
      <c r="I92" s="160" t="s">
        <v>2724</v>
      </c>
      <c r="J92" s="160" t="s">
        <v>2724</v>
      </c>
      <c r="K92" s="161">
        <f t="shared" si="3"/>
        <v>12.37</v>
      </c>
      <c r="L92" s="160">
        <v>12.37</v>
      </c>
      <c r="M92" s="160" t="s">
        <v>2724</v>
      </c>
      <c r="N92" s="160" t="s">
        <v>2724</v>
      </c>
      <c r="O92" s="160" t="s">
        <v>2724</v>
      </c>
      <c r="P92" s="160" t="s">
        <v>2724</v>
      </c>
    </row>
    <row r="93" spans="1:16">
      <c r="A93" s="158" t="s">
        <v>2812</v>
      </c>
      <c r="B93" s="159">
        <f t="shared" si="2"/>
        <v>47.45</v>
      </c>
      <c r="C93" s="160">
        <v>47.45</v>
      </c>
      <c r="D93" s="160" t="s">
        <v>2724</v>
      </c>
      <c r="E93" s="160"/>
      <c r="F93" s="160" t="s">
        <v>2724</v>
      </c>
      <c r="G93" s="160" t="s">
        <v>2724</v>
      </c>
      <c r="H93" s="160" t="s">
        <v>2724</v>
      </c>
      <c r="I93" s="160" t="s">
        <v>2724</v>
      </c>
      <c r="J93" s="160" t="s">
        <v>2724</v>
      </c>
      <c r="K93" s="161">
        <f t="shared" si="3"/>
        <v>47.45</v>
      </c>
      <c r="L93" s="160">
        <v>47.45</v>
      </c>
      <c r="M93" s="160" t="s">
        <v>2724</v>
      </c>
      <c r="N93" s="160" t="s">
        <v>2724</v>
      </c>
      <c r="O93" s="160" t="s">
        <v>2724</v>
      </c>
      <c r="P93" s="160" t="s">
        <v>2724</v>
      </c>
    </row>
    <row r="94" spans="1:16">
      <c r="A94" s="158" t="s">
        <v>2813</v>
      </c>
      <c r="B94" s="159">
        <f t="shared" si="2"/>
        <v>794.27</v>
      </c>
      <c r="C94" s="160">
        <v>648.62</v>
      </c>
      <c r="D94" s="160">
        <v>12.91</v>
      </c>
      <c r="E94" s="160"/>
      <c r="F94" s="160" t="s">
        <v>2724</v>
      </c>
      <c r="G94" s="160" t="s">
        <v>2724</v>
      </c>
      <c r="H94" s="160" t="s">
        <v>2724</v>
      </c>
      <c r="I94" s="160" t="s">
        <v>2724</v>
      </c>
      <c r="J94" s="160">
        <v>132.74</v>
      </c>
      <c r="K94" s="161">
        <f t="shared" si="3"/>
        <v>794.27</v>
      </c>
      <c r="L94" s="160">
        <v>697.78</v>
      </c>
      <c r="M94" s="160" t="s">
        <v>2724</v>
      </c>
      <c r="N94" s="160" t="s">
        <v>2724</v>
      </c>
      <c r="O94" s="160" t="s">
        <v>2724</v>
      </c>
      <c r="P94" s="160">
        <v>96.49</v>
      </c>
    </row>
    <row r="95" spans="1:16">
      <c r="A95" s="158" t="s">
        <v>2814</v>
      </c>
      <c r="B95" s="159">
        <f t="shared" si="2"/>
        <v>80.11</v>
      </c>
      <c r="C95" s="160">
        <v>48.65</v>
      </c>
      <c r="D95" s="160" t="s">
        <v>2724</v>
      </c>
      <c r="E95" s="160"/>
      <c r="F95" s="160" t="s">
        <v>2724</v>
      </c>
      <c r="G95" s="160" t="s">
        <v>2724</v>
      </c>
      <c r="H95" s="160" t="s">
        <v>2724</v>
      </c>
      <c r="I95" s="160" t="s">
        <v>2724</v>
      </c>
      <c r="J95" s="160">
        <v>31.46</v>
      </c>
      <c r="K95" s="161">
        <f t="shared" si="3"/>
        <v>80.11</v>
      </c>
      <c r="L95" s="160">
        <v>72.84</v>
      </c>
      <c r="M95" s="160" t="s">
        <v>2724</v>
      </c>
      <c r="N95" s="160" t="s">
        <v>2724</v>
      </c>
      <c r="O95" s="160" t="s">
        <v>2724</v>
      </c>
      <c r="P95" s="160">
        <v>7.27</v>
      </c>
    </row>
    <row r="96" spans="1:16">
      <c r="A96" s="158" t="s">
        <v>2815</v>
      </c>
      <c r="B96" s="159">
        <f t="shared" si="2"/>
        <v>56.81</v>
      </c>
      <c r="C96" s="160">
        <v>40.26</v>
      </c>
      <c r="D96" s="160" t="s">
        <v>2724</v>
      </c>
      <c r="E96" s="160"/>
      <c r="F96" s="160" t="s">
        <v>2724</v>
      </c>
      <c r="G96" s="160" t="s">
        <v>2724</v>
      </c>
      <c r="H96" s="160" t="s">
        <v>2724</v>
      </c>
      <c r="I96" s="160" t="s">
        <v>2724</v>
      </c>
      <c r="J96" s="160">
        <v>16.55</v>
      </c>
      <c r="K96" s="161">
        <f t="shared" si="3"/>
        <v>56.81</v>
      </c>
      <c r="L96" s="160">
        <v>48.84</v>
      </c>
      <c r="M96" s="160" t="s">
        <v>2724</v>
      </c>
      <c r="N96" s="160" t="s">
        <v>2724</v>
      </c>
      <c r="O96" s="160" t="s">
        <v>2724</v>
      </c>
      <c r="P96" s="160">
        <v>7.97</v>
      </c>
    </row>
    <row r="97" spans="1:16">
      <c r="A97" s="158" t="s">
        <v>2816</v>
      </c>
      <c r="B97" s="159">
        <f t="shared" si="2"/>
        <v>14.12</v>
      </c>
      <c r="C97" s="160">
        <v>13.51</v>
      </c>
      <c r="D97" s="160" t="s">
        <v>2724</v>
      </c>
      <c r="E97" s="160"/>
      <c r="F97" s="160" t="s">
        <v>2724</v>
      </c>
      <c r="G97" s="160" t="s">
        <v>2724</v>
      </c>
      <c r="H97" s="160" t="s">
        <v>2724</v>
      </c>
      <c r="I97" s="160" t="s">
        <v>2724</v>
      </c>
      <c r="J97" s="160">
        <v>0.61</v>
      </c>
      <c r="K97" s="161">
        <f t="shared" si="3"/>
        <v>14.120000000000001</v>
      </c>
      <c r="L97" s="160">
        <v>13.66</v>
      </c>
      <c r="M97" s="160" t="s">
        <v>2724</v>
      </c>
      <c r="N97" s="160" t="s">
        <v>2724</v>
      </c>
      <c r="O97" s="160" t="s">
        <v>2724</v>
      </c>
      <c r="P97" s="160">
        <v>0.46</v>
      </c>
    </row>
    <row r="98" spans="1:16">
      <c r="A98" s="158" t="s">
        <v>2817</v>
      </c>
      <c r="B98" s="159">
        <f t="shared" si="2"/>
        <v>18.290000000000003</v>
      </c>
      <c r="C98" s="160">
        <v>17.690000000000001</v>
      </c>
      <c r="D98" s="160" t="s">
        <v>2724</v>
      </c>
      <c r="E98" s="160"/>
      <c r="F98" s="160" t="s">
        <v>2724</v>
      </c>
      <c r="G98" s="160" t="s">
        <v>2724</v>
      </c>
      <c r="H98" s="160" t="s">
        <v>2724</v>
      </c>
      <c r="I98" s="160" t="s">
        <v>2724</v>
      </c>
      <c r="J98" s="160">
        <v>0.6</v>
      </c>
      <c r="K98" s="161">
        <f t="shared" si="3"/>
        <v>18.29</v>
      </c>
      <c r="L98" s="160">
        <v>18.079999999999998</v>
      </c>
      <c r="M98" s="160" t="s">
        <v>2724</v>
      </c>
      <c r="N98" s="160" t="s">
        <v>2724</v>
      </c>
      <c r="O98" s="160" t="s">
        <v>2724</v>
      </c>
      <c r="P98" s="160">
        <v>0.21</v>
      </c>
    </row>
    <row r="99" spans="1:16">
      <c r="A99" s="158" t="s">
        <v>2818</v>
      </c>
      <c r="B99" s="159">
        <f t="shared" si="2"/>
        <v>260.14999999999998</v>
      </c>
      <c r="C99" s="160">
        <v>235.09</v>
      </c>
      <c r="D99" s="160" t="s">
        <v>2724</v>
      </c>
      <c r="E99" s="160"/>
      <c r="F99" s="160" t="s">
        <v>2724</v>
      </c>
      <c r="G99" s="160" t="s">
        <v>2724</v>
      </c>
      <c r="H99" s="160" t="s">
        <v>2724</v>
      </c>
      <c r="I99" s="160" t="s">
        <v>2724</v>
      </c>
      <c r="J99" s="160">
        <v>25.06</v>
      </c>
      <c r="K99" s="161">
        <f t="shared" si="3"/>
        <v>260.15000000000003</v>
      </c>
      <c r="L99" s="160">
        <v>221.77</v>
      </c>
      <c r="M99" s="160" t="s">
        <v>2724</v>
      </c>
      <c r="N99" s="160" t="s">
        <v>2724</v>
      </c>
      <c r="O99" s="160" t="s">
        <v>2724</v>
      </c>
      <c r="P99" s="160">
        <v>38.380000000000003</v>
      </c>
    </row>
    <row r="100" spans="1:16">
      <c r="A100" s="158" t="s">
        <v>2819</v>
      </c>
      <c r="B100" s="159">
        <f t="shared" si="2"/>
        <v>19.309999999999999</v>
      </c>
      <c r="C100" s="160">
        <v>18.809999999999999</v>
      </c>
      <c r="D100" s="160" t="s">
        <v>2724</v>
      </c>
      <c r="E100" s="160"/>
      <c r="F100" s="160" t="s">
        <v>2724</v>
      </c>
      <c r="G100" s="160" t="s">
        <v>2724</v>
      </c>
      <c r="H100" s="160" t="s">
        <v>2724</v>
      </c>
      <c r="I100" s="160" t="s">
        <v>2724</v>
      </c>
      <c r="J100" s="160">
        <v>0.5</v>
      </c>
      <c r="K100" s="161">
        <f t="shared" si="3"/>
        <v>19.310000000000002</v>
      </c>
      <c r="L100" s="160">
        <v>19.010000000000002</v>
      </c>
      <c r="M100" s="160" t="s">
        <v>2724</v>
      </c>
      <c r="N100" s="160" t="s">
        <v>2724</v>
      </c>
      <c r="O100" s="160" t="s">
        <v>2724</v>
      </c>
      <c r="P100" s="160">
        <v>0.3</v>
      </c>
    </row>
    <row r="101" spans="1:16">
      <c r="A101" s="158" t="s">
        <v>2820</v>
      </c>
      <c r="B101" s="159">
        <f t="shared" si="2"/>
        <v>878.26</v>
      </c>
      <c r="C101" s="160">
        <v>579.6</v>
      </c>
      <c r="D101" s="160" t="s">
        <v>2724</v>
      </c>
      <c r="E101" s="160"/>
      <c r="F101" s="160" t="s">
        <v>2724</v>
      </c>
      <c r="G101" s="160" t="s">
        <v>2724</v>
      </c>
      <c r="H101" s="160" t="s">
        <v>2724</v>
      </c>
      <c r="I101" s="160" t="s">
        <v>2724</v>
      </c>
      <c r="J101" s="160">
        <v>298.66000000000003</v>
      </c>
      <c r="K101" s="161">
        <f t="shared" si="3"/>
        <v>878.26</v>
      </c>
      <c r="L101" s="160">
        <v>616.36</v>
      </c>
      <c r="M101" s="160" t="s">
        <v>2724</v>
      </c>
      <c r="N101" s="160" t="s">
        <v>2724</v>
      </c>
      <c r="O101" s="160" t="s">
        <v>2724</v>
      </c>
      <c r="P101" s="160">
        <v>261.89999999999998</v>
      </c>
    </row>
    <row r="102" spans="1:16">
      <c r="A102" s="158" t="s">
        <v>2821</v>
      </c>
      <c r="B102" s="159">
        <f t="shared" si="2"/>
        <v>16.380000000000003</v>
      </c>
      <c r="C102" s="160">
        <v>15.71</v>
      </c>
      <c r="D102" s="160" t="s">
        <v>2724</v>
      </c>
      <c r="E102" s="160"/>
      <c r="F102" s="160" t="s">
        <v>2724</v>
      </c>
      <c r="G102" s="160" t="s">
        <v>2724</v>
      </c>
      <c r="H102" s="160" t="s">
        <v>2724</v>
      </c>
      <c r="I102" s="160" t="s">
        <v>2724</v>
      </c>
      <c r="J102" s="160">
        <v>0.67</v>
      </c>
      <c r="K102" s="161">
        <f t="shared" si="3"/>
        <v>16.38</v>
      </c>
      <c r="L102" s="160">
        <v>15.8</v>
      </c>
      <c r="M102" s="160" t="s">
        <v>2724</v>
      </c>
      <c r="N102" s="160" t="s">
        <v>2724</v>
      </c>
      <c r="O102" s="160" t="s">
        <v>2724</v>
      </c>
      <c r="P102" s="160">
        <v>0.57999999999999996</v>
      </c>
    </row>
    <row r="103" spans="1:16">
      <c r="A103" s="158" t="s">
        <v>2822</v>
      </c>
      <c r="B103" s="159">
        <f t="shared" si="2"/>
        <v>31.48</v>
      </c>
      <c r="C103" s="160">
        <v>31.16</v>
      </c>
      <c r="D103" s="160" t="s">
        <v>2724</v>
      </c>
      <c r="E103" s="160"/>
      <c r="F103" s="160" t="s">
        <v>2724</v>
      </c>
      <c r="G103" s="160" t="s">
        <v>2724</v>
      </c>
      <c r="H103" s="160" t="s">
        <v>2724</v>
      </c>
      <c r="I103" s="160" t="s">
        <v>2724</v>
      </c>
      <c r="J103" s="160">
        <v>0.32</v>
      </c>
      <c r="K103" s="161">
        <f t="shared" si="3"/>
        <v>31.48</v>
      </c>
      <c r="L103" s="160">
        <v>31.37</v>
      </c>
      <c r="M103" s="160" t="s">
        <v>2724</v>
      </c>
      <c r="N103" s="160" t="s">
        <v>2724</v>
      </c>
      <c r="O103" s="160" t="s">
        <v>2724</v>
      </c>
      <c r="P103" s="160">
        <v>0.11</v>
      </c>
    </row>
    <row r="104" spans="1:16">
      <c r="A104" s="158" t="s">
        <v>2823</v>
      </c>
      <c r="B104" s="159">
        <f t="shared" si="2"/>
        <v>13.4</v>
      </c>
      <c r="C104" s="160">
        <v>12.23</v>
      </c>
      <c r="D104" s="160" t="s">
        <v>2724</v>
      </c>
      <c r="E104" s="160"/>
      <c r="F104" s="160" t="s">
        <v>2724</v>
      </c>
      <c r="G104" s="160" t="s">
        <v>2724</v>
      </c>
      <c r="H104" s="160" t="s">
        <v>2724</v>
      </c>
      <c r="I104" s="160" t="s">
        <v>2724</v>
      </c>
      <c r="J104" s="160">
        <v>1.17</v>
      </c>
      <c r="K104" s="161">
        <f t="shared" si="3"/>
        <v>13.4</v>
      </c>
      <c r="L104" s="160">
        <v>12.08</v>
      </c>
      <c r="M104" s="160" t="s">
        <v>2724</v>
      </c>
      <c r="N104" s="160" t="s">
        <v>2724</v>
      </c>
      <c r="O104" s="160" t="s">
        <v>2724</v>
      </c>
      <c r="P104" s="160">
        <v>1.32</v>
      </c>
    </row>
    <row r="105" spans="1:16">
      <c r="A105" s="158" t="s">
        <v>2824</v>
      </c>
      <c r="B105" s="159">
        <f t="shared" si="2"/>
        <v>255.99</v>
      </c>
      <c r="C105" s="160">
        <v>168.16</v>
      </c>
      <c r="D105" s="160">
        <v>4.5199999999999996</v>
      </c>
      <c r="E105" s="160"/>
      <c r="F105" s="160" t="s">
        <v>2724</v>
      </c>
      <c r="G105" s="160" t="s">
        <v>2724</v>
      </c>
      <c r="H105" s="160" t="s">
        <v>2724</v>
      </c>
      <c r="I105" s="160" t="s">
        <v>2724</v>
      </c>
      <c r="J105" s="160">
        <v>83.31</v>
      </c>
      <c r="K105" s="161">
        <f t="shared" si="3"/>
        <v>255.99</v>
      </c>
      <c r="L105" s="160">
        <v>191.68</v>
      </c>
      <c r="M105" s="160" t="s">
        <v>2724</v>
      </c>
      <c r="N105" s="160" t="s">
        <v>2724</v>
      </c>
      <c r="O105" s="160" t="s">
        <v>2724</v>
      </c>
      <c r="P105" s="160">
        <v>64.31</v>
      </c>
    </row>
    <row r="106" spans="1:16">
      <c r="A106" s="158" t="s">
        <v>2825</v>
      </c>
      <c r="B106" s="159">
        <f t="shared" si="2"/>
        <v>110.63</v>
      </c>
      <c r="C106" s="160">
        <v>64.5</v>
      </c>
      <c r="D106" s="160" t="s">
        <v>2724</v>
      </c>
      <c r="E106" s="160"/>
      <c r="F106" s="160" t="s">
        <v>2724</v>
      </c>
      <c r="G106" s="160" t="s">
        <v>2724</v>
      </c>
      <c r="H106" s="160" t="s">
        <v>2724</v>
      </c>
      <c r="I106" s="160" t="s">
        <v>2724</v>
      </c>
      <c r="J106" s="160">
        <v>46.13</v>
      </c>
      <c r="K106" s="161">
        <f t="shared" si="3"/>
        <v>110.63</v>
      </c>
      <c r="L106" s="160">
        <v>65.73</v>
      </c>
      <c r="M106" s="160" t="s">
        <v>2724</v>
      </c>
      <c r="N106" s="160" t="s">
        <v>2724</v>
      </c>
      <c r="O106" s="160" t="s">
        <v>2724</v>
      </c>
      <c r="P106" s="160">
        <v>44.9</v>
      </c>
    </row>
    <row r="107" spans="1:16">
      <c r="A107" s="158" t="s">
        <v>2826</v>
      </c>
      <c r="B107" s="159">
        <f t="shared" si="2"/>
        <v>59.46</v>
      </c>
      <c r="C107" s="160">
        <v>56.4</v>
      </c>
      <c r="D107" s="160" t="s">
        <v>2724</v>
      </c>
      <c r="E107" s="160"/>
      <c r="F107" s="160" t="s">
        <v>2724</v>
      </c>
      <c r="G107" s="160" t="s">
        <v>2724</v>
      </c>
      <c r="H107" s="160" t="s">
        <v>2724</v>
      </c>
      <c r="I107" s="160" t="s">
        <v>2724</v>
      </c>
      <c r="J107" s="160">
        <v>3.06</v>
      </c>
      <c r="K107" s="161">
        <f t="shared" si="3"/>
        <v>59.46</v>
      </c>
      <c r="L107" s="160">
        <v>49.29</v>
      </c>
      <c r="M107" s="160" t="s">
        <v>2724</v>
      </c>
      <c r="N107" s="160" t="s">
        <v>2724</v>
      </c>
      <c r="O107" s="160" t="s">
        <v>2724</v>
      </c>
      <c r="P107" s="160">
        <v>10.17</v>
      </c>
    </row>
    <row r="108" spans="1:16">
      <c r="A108" s="158" t="s">
        <v>2827</v>
      </c>
      <c r="B108" s="159">
        <f t="shared" si="2"/>
        <v>196.45</v>
      </c>
      <c r="C108" s="160">
        <v>72.47</v>
      </c>
      <c r="D108" s="160" t="s">
        <v>2724</v>
      </c>
      <c r="E108" s="160"/>
      <c r="F108" s="160" t="s">
        <v>2724</v>
      </c>
      <c r="G108" s="160" t="s">
        <v>2724</v>
      </c>
      <c r="H108" s="160" t="s">
        <v>2724</v>
      </c>
      <c r="I108" s="160" t="s">
        <v>2724</v>
      </c>
      <c r="J108" s="160">
        <v>123.98</v>
      </c>
      <c r="K108" s="161">
        <f t="shared" si="3"/>
        <v>196.45</v>
      </c>
      <c r="L108" s="160">
        <v>114.25</v>
      </c>
      <c r="M108" s="160" t="s">
        <v>2724</v>
      </c>
      <c r="N108" s="160" t="s">
        <v>2724</v>
      </c>
      <c r="O108" s="160" t="s">
        <v>2724</v>
      </c>
      <c r="P108" s="160">
        <v>82.2</v>
      </c>
    </row>
    <row r="109" spans="1:16">
      <c r="A109" s="158" t="s">
        <v>2828</v>
      </c>
      <c r="B109" s="159">
        <f t="shared" si="2"/>
        <v>14.43</v>
      </c>
      <c r="C109" s="160">
        <v>13.62</v>
      </c>
      <c r="D109" s="160" t="s">
        <v>2724</v>
      </c>
      <c r="E109" s="160"/>
      <c r="F109" s="160" t="s">
        <v>2724</v>
      </c>
      <c r="G109" s="160" t="s">
        <v>2724</v>
      </c>
      <c r="H109" s="160" t="s">
        <v>2724</v>
      </c>
      <c r="I109" s="160" t="s">
        <v>2724</v>
      </c>
      <c r="J109" s="160">
        <v>0.81</v>
      </c>
      <c r="K109" s="161">
        <f t="shared" si="3"/>
        <v>14.43</v>
      </c>
      <c r="L109" s="160">
        <v>14.4</v>
      </c>
      <c r="M109" s="160" t="s">
        <v>2724</v>
      </c>
      <c r="N109" s="160" t="s">
        <v>2724</v>
      </c>
      <c r="O109" s="160" t="s">
        <v>2724</v>
      </c>
      <c r="P109" s="160">
        <v>0.03</v>
      </c>
    </row>
    <row r="110" spans="1:16">
      <c r="A110" s="158" t="s">
        <v>2829</v>
      </c>
      <c r="B110" s="159">
        <f t="shared" si="2"/>
        <v>47.06</v>
      </c>
      <c r="C110" s="160">
        <v>39.53</v>
      </c>
      <c r="D110" s="160" t="s">
        <v>2724</v>
      </c>
      <c r="E110" s="160"/>
      <c r="F110" s="160" t="s">
        <v>2724</v>
      </c>
      <c r="G110" s="160" t="s">
        <v>2724</v>
      </c>
      <c r="H110" s="160" t="s">
        <v>2724</v>
      </c>
      <c r="I110" s="160" t="s">
        <v>2724</v>
      </c>
      <c r="J110" s="160">
        <v>7.53</v>
      </c>
      <c r="K110" s="161">
        <f t="shared" si="3"/>
        <v>47.06</v>
      </c>
      <c r="L110" s="160">
        <v>35.5</v>
      </c>
      <c r="M110" s="160" t="s">
        <v>2724</v>
      </c>
      <c r="N110" s="160" t="s">
        <v>2724</v>
      </c>
      <c r="O110" s="160" t="s">
        <v>2724</v>
      </c>
      <c r="P110" s="160">
        <v>11.56</v>
      </c>
    </row>
    <row r="111" spans="1:16">
      <c r="A111" s="158" t="s">
        <v>2830</v>
      </c>
      <c r="B111" s="159">
        <f t="shared" si="2"/>
        <v>30.29</v>
      </c>
      <c r="C111" s="160">
        <v>29.18</v>
      </c>
      <c r="D111" s="160" t="s">
        <v>2724</v>
      </c>
      <c r="E111" s="160"/>
      <c r="F111" s="160" t="s">
        <v>2724</v>
      </c>
      <c r="G111" s="160" t="s">
        <v>2724</v>
      </c>
      <c r="H111" s="160" t="s">
        <v>2724</v>
      </c>
      <c r="I111" s="160" t="s">
        <v>2724</v>
      </c>
      <c r="J111" s="160">
        <v>1.1100000000000001</v>
      </c>
      <c r="K111" s="161">
        <f t="shared" si="3"/>
        <v>30.29</v>
      </c>
      <c r="L111" s="160">
        <v>29.16</v>
      </c>
      <c r="M111" s="160" t="s">
        <v>2724</v>
      </c>
      <c r="N111" s="160" t="s">
        <v>2724</v>
      </c>
      <c r="O111" s="160" t="s">
        <v>2724</v>
      </c>
      <c r="P111" s="160">
        <v>1.1299999999999999</v>
      </c>
    </row>
    <row r="112" spans="1:16">
      <c r="A112" s="158" t="s">
        <v>2831</v>
      </c>
      <c r="B112" s="159">
        <f t="shared" si="2"/>
        <v>407.79999999999995</v>
      </c>
      <c r="C112" s="160">
        <v>249.79</v>
      </c>
      <c r="D112" s="160" t="s">
        <v>2724</v>
      </c>
      <c r="E112" s="160"/>
      <c r="F112" s="160" t="s">
        <v>2724</v>
      </c>
      <c r="G112" s="160" t="s">
        <v>2724</v>
      </c>
      <c r="H112" s="160" t="s">
        <v>2724</v>
      </c>
      <c r="I112" s="160" t="s">
        <v>2724</v>
      </c>
      <c r="J112" s="160">
        <v>158.01</v>
      </c>
      <c r="K112" s="161">
        <f t="shared" si="3"/>
        <v>407.8</v>
      </c>
      <c r="L112" s="160">
        <v>232.96</v>
      </c>
      <c r="M112" s="160" t="s">
        <v>2724</v>
      </c>
      <c r="N112" s="160" t="s">
        <v>2724</v>
      </c>
      <c r="O112" s="160" t="s">
        <v>2724</v>
      </c>
      <c r="P112" s="160">
        <v>174.84</v>
      </c>
    </row>
    <row r="113" spans="1:16">
      <c r="A113" s="158" t="s">
        <v>2832</v>
      </c>
      <c r="B113" s="159">
        <f t="shared" si="2"/>
        <v>661.44</v>
      </c>
      <c r="C113" s="160">
        <v>575.41</v>
      </c>
      <c r="D113" s="160">
        <v>1.22</v>
      </c>
      <c r="E113" s="160"/>
      <c r="F113" s="160" t="s">
        <v>2724</v>
      </c>
      <c r="G113" s="160" t="s">
        <v>2724</v>
      </c>
      <c r="H113" s="160" t="s">
        <v>2724</v>
      </c>
      <c r="I113" s="160" t="s">
        <v>2724</v>
      </c>
      <c r="J113" s="160">
        <v>84.81</v>
      </c>
      <c r="K113" s="161">
        <f t="shared" si="3"/>
        <v>661.43999999999994</v>
      </c>
      <c r="L113" s="160">
        <v>609.66999999999996</v>
      </c>
      <c r="M113" s="160" t="s">
        <v>2724</v>
      </c>
      <c r="N113" s="160" t="s">
        <v>2724</v>
      </c>
      <c r="O113" s="160" t="s">
        <v>2724</v>
      </c>
      <c r="P113" s="160">
        <v>51.77</v>
      </c>
    </row>
    <row r="114" spans="1:16">
      <c r="A114" s="158" t="s">
        <v>2833</v>
      </c>
      <c r="B114" s="159">
        <f t="shared" si="2"/>
        <v>61.769999999999996</v>
      </c>
      <c r="C114" s="160">
        <v>56.29</v>
      </c>
      <c r="D114" s="160" t="s">
        <v>2724</v>
      </c>
      <c r="E114" s="160"/>
      <c r="F114" s="160" t="s">
        <v>2724</v>
      </c>
      <c r="G114" s="160" t="s">
        <v>2724</v>
      </c>
      <c r="H114" s="160" t="s">
        <v>2724</v>
      </c>
      <c r="I114" s="160" t="s">
        <v>2724</v>
      </c>
      <c r="J114" s="160">
        <v>5.48</v>
      </c>
      <c r="K114" s="161">
        <f t="shared" si="3"/>
        <v>61.769999999999996</v>
      </c>
      <c r="L114" s="160">
        <v>58.83</v>
      </c>
      <c r="M114" s="160" t="s">
        <v>2724</v>
      </c>
      <c r="N114" s="160" t="s">
        <v>2724</v>
      </c>
      <c r="O114" s="160" t="s">
        <v>2724</v>
      </c>
      <c r="P114" s="160">
        <v>2.94</v>
      </c>
    </row>
    <row r="115" spans="1:16">
      <c r="A115" s="158" t="s">
        <v>2834</v>
      </c>
      <c r="B115" s="159">
        <f t="shared" si="2"/>
        <v>941.94</v>
      </c>
      <c r="C115" s="160">
        <v>575.41</v>
      </c>
      <c r="D115" s="160">
        <v>13.33</v>
      </c>
      <c r="E115" s="160"/>
      <c r="F115" s="160" t="s">
        <v>2724</v>
      </c>
      <c r="G115" s="160" t="s">
        <v>2724</v>
      </c>
      <c r="H115" s="160" t="s">
        <v>2724</v>
      </c>
      <c r="I115" s="160" t="s">
        <v>2724</v>
      </c>
      <c r="J115" s="160">
        <v>353.2</v>
      </c>
      <c r="K115" s="161">
        <f t="shared" si="3"/>
        <v>941.94</v>
      </c>
      <c r="L115" s="160">
        <v>838.1</v>
      </c>
      <c r="M115" s="160" t="s">
        <v>2724</v>
      </c>
      <c r="N115" s="160" t="s">
        <v>2724</v>
      </c>
      <c r="O115" s="160" t="s">
        <v>2724</v>
      </c>
      <c r="P115" s="160">
        <v>103.84</v>
      </c>
    </row>
    <row r="116" spans="1:16">
      <c r="A116" s="158" t="s">
        <v>2835</v>
      </c>
      <c r="B116" s="159">
        <f t="shared" si="2"/>
        <v>100.5</v>
      </c>
      <c r="C116" s="160">
        <v>41.61</v>
      </c>
      <c r="D116" s="160" t="s">
        <v>2724</v>
      </c>
      <c r="E116" s="160"/>
      <c r="F116" s="160" t="s">
        <v>2724</v>
      </c>
      <c r="G116" s="160" t="s">
        <v>2724</v>
      </c>
      <c r="H116" s="160" t="s">
        <v>2724</v>
      </c>
      <c r="I116" s="160" t="s">
        <v>2724</v>
      </c>
      <c r="J116" s="160">
        <v>58.89</v>
      </c>
      <c r="K116" s="161">
        <f t="shared" si="3"/>
        <v>100.5</v>
      </c>
      <c r="L116" s="160">
        <v>61.31</v>
      </c>
      <c r="M116" s="160" t="s">
        <v>2724</v>
      </c>
      <c r="N116" s="160" t="s">
        <v>2724</v>
      </c>
      <c r="O116" s="160" t="s">
        <v>2724</v>
      </c>
      <c r="P116" s="160">
        <v>39.19</v>
      </c>
    </row>
    <row r="117" spans="1:16">
      <c r="A117" s="158" t="s">
        <v>2836</v>
      </c>
      <c r="B117" s="159">
        <f t="shared" si="2"/>
        <v>37.82</v>
      </c>
      <c r="C117" s="160">
        <v>36.799999999999997</v>
      </c>
      <c r="D117" s="160" t="s">
        <v>2724</v>
      </c>
      <c r="E117" s="160"/>
      <c r="F117" s="160" t="s">
        <v>2724</v>
      </c>
      <c r="G117" s="160" t="s">
        <v>2724</v>
      </c>
      <c r="H117" s="160" t="s">
        <v>2724</v>
      </c>
      <c r="I117" s="160" t="s">
        <v>2724</v>
      </c>
      <c r="J117" s="160">
        <v>1.02</v>
      </c>
      <c r="K117" s="161">
        <f t="shared" si="3"/>
        <v>37.82</v>
      </c>
      <c r="L117" s="160">
        <v>37.090000000000003</v>
      </c>
      <c r="M117" s="160" t="s">
        <v>2724</v>
      </c>
      <c r="N117" s="160" t="s">
        <v>2724</v>
      </c>
      <c r="O117" s="160" t="s">
        <v>2724</v>
      </c>
      <c r="P117" s="160">
        <v>0.73</v>
      </c>
    </row>
    <row r="118" spans="1:16">
      <c r="A118" s="158" t="s">
        <v>2837</v>
      </c>
      <c r="B118" s="159">
        <f t="shared" si="2"/>
        <v>105.11</v>
      </c>
      <c r="C118" s="160">
        <v>81.58</v>
      </c>
      <c r="D118" s="160" t="s">
        <v>2724</v>
      </c>
      <c r="E118" s="160"/>
      <c r="F118" s="160" t="s">
        <v>2724</v>
      </c>
      <c r="G118" s="160" t="s">
        <v>2724</v>
      </c>
      <c r="H118" s="160" t="s">
        <v>2724</v>
      </c>
      <c r="I118" s="160" t="s">
        <v>2724</v>
      </c>
      <c r="J118" s="160">
        <v>23.53</v>
      </c>
      <c r="K118" s="161">
        <f t="shared" si="3"/>
        <v>105.10999999999999</v>
      </c>
      <c r="L118" s="160">
        <v>87.96</v>
      </c>
      <c r="M118" s="160" t="s">
        <v>2724</v>
      </c>
      <c r="N118" s="160" t="s">
        <v>2724</v>
      </c>
      <c r="O118" s="160" t="s">
        <v>2724</v>
      </c>
      <c r="P118" s="160">
        <v>17.149999999999999</v>
      </c>
    </row>
    <row r="119" spans="1:16">
      <c r="A119" s="158" t="s">
        <v>2838</v>
      </c>
      <c r="B119" s="159">
        <f t="shared" si="2"/>
        <v>8.2100000000000009</v>
      </c>
      <c r="C119" s="160">
        <v>7.78</v>
      </c>
      <c r="D119" s="160" t="s">
        <v>2724</v>
      </c>
      <c r="E119" s="160"/>
      <c r="F119" s="160" t="s">
        <v>2724</v>
      </c>
      <c r="G119" s="160" t="s">
        <v>2724</v>
      </c>
      <c r="H119" s="160" t="s">
        <v>2724</v>
      </c>
      <c r="I119" s="160" t="s">
        <v>2724</v>
      </c>
      <c r="J119" s="160">
        <v>0.43</v>
      </c>
      <c r="K119" s="161">
        <f t="shared" si="3"/>
        <v>8.2100000000000009</v>
      </c>
      <c r="L119" s="160">
        <v>8.1300000000000008</v>
      </c>
      <c r="M119" s="160" t="s">
        <v>2724</v>
      </c>
      <c r="N119" s="160" t="s">
        <v>2724</v>
      </c>
      <c r="O119" s="160" t="s">
        <v>2724</v>
      </c>
      <c r="P119" s="160">
        <v>0.08</v>
      </c>
    </row>
    <row r="120" spans="1:16">
      <c r="A120" s="158" t="s">
        <v>2839</v>
      </c>
      <c r="B120" s="159">
        <f t="shared" si="2"/>
        <v>30.99</v>
      </c>
      <c r="C120" s="160">
        <v>13.77</v>
      </c>
      <c r="D120" s="160" t="s">
        <v>2724</v>
      </c>
      <c r="E120" s="160"/>
      <c r="F120" s="160" t="s">
        <v>2724</v>
      </c>
      <c r="G120" s="160" t="s">
        <v>2724</v>
      </c>
      <c r="H120" s="160" t="s">
        <v>2724</v>
      </c>
      <c r="I120" s="160" t="s">
        <v>2724</v>
      </c>
      <c r="J120" s="160">
        <v>17.22</v>
      </c>
      <c r="K120" s="161">
        <f t="shared" si="3"/>
        <v>30.99</v>
      </c>
      <c r="L120" s="160">
        <v>29.84</v>
      </c>
      <c r="M120" s="160" t="s">
        <v>2724</v>
      </c>
      <c r="N120" s="160" t="s">
        <v>2724</v>
      </c>
      <c r="O120" s="160" t="s">
        <v>2724</v>
      </c>
      <c r="P120" s="160">
        <v>1.1499999999999999</v>
      </c>
    </row>
    <row r="121" spans="1:16">
      <c r="A121" s="158" t="s">
        <v>2840</v>
      </c>
      <c r="B121" s="159">
        <f t="shared" si="2"/>
        <v>618.35</v>
      </c>
      <c r="C121" s="160">
        <v>291.87</v>
      </c>
      <c r="D121" s="160" t="s">
        <v>2724</v>
      </c>
      <c r="E121" s="160"/>
      <c r="F121" s="160" t="s">
        <v>2724</v>
      </c>
      <c r="G121" s="160" t="s">
        <v>2724</v>
      </c>
      <c r="H121" s="160" t="s">
        <v>2724</v>
      </c>
      <c r="I121" s="160" t="s">
        <v>2724</v>
      </c>
      <c r="J121" s="160">
        <v>326.48</v>
      </c>
      <c r="K121" s="161">
        <f t="shared" si="3"/>
        <v>618.34999999999991</v>
      </c>
      <c r="L121" s="160">
        <v>582.17999999999995</v>
      </c>
      <c r="M121" s="160" t="s">
        <v>2724</v>
      </c>
      <c r="N121" s="160" t="s">
        <v>2724</v>
      </c>
      <c r="O121" s="160" t="s">
        <v>2724</v>
      </c>
      <c r="P121" s="160">
        <v>36.17</v>
      </c>
    </row>
    <row r="122" spans="1:16">
      <c r="A122" s="158" t="s">
        <v>2841</v>
      </c>
      <c r="B122" s="159">
        <f t="shared" si="2"/>
        <v>19.28</v>
      </c>
      <c r="C122" s="160">
        <v>16.09</v>
      </c>
      <c r="D122" s="160" t="s">
        <v>2724</v>
      </c>
      <c r="E122" s="160"/>
      <c r="F122" s="160" t="s">
        <v>2724</v>
      </c>
      <c r="G122" s="160" t="s">
        <v>2724</v>
      </c>
      <c r="H122" s="160" t="s">
        <v>2724</v>
      </c>
      <c r="I122" s="160" t="s">
        <v>2724</v>
      </c>
      <c r="J122" s="160">
        <v>3.19</v>
      </c>
      <c r="K122" s="161">
        <f t="shared" si="3"/>
        <v>19.279999999999998</v>
      </c>
      <c r="L122" s="160">
        <v>17.149999999999999</v>
      </c>
      <c r="M122" s="160" t="s">
        <v>2724</v>
      </c>
      <c r="N122" s="160" t="s">
        <v>2724</v>
      </c>
      <c r="O122" s="160" t="s">
        <v>2724</v>
      </c>
      <c r="P122" s="160">
        <v>2.13</v>
      </c>
    </row>
    <row r="123" spans="1:16">
      <c r="A123" s="158" t="s">
        <v>2842</v>
      </c>
      <c r="B123" s="159">
        <f t="shared" si="2"/>
        <v>832.16000000000008</v>
      </c>
      <c r="C123" s="160">
        <v>519.69000000000005</v>
      </c>
      <c r="D123" s="160">
        <v>54.48</v>
      </c>
      <c r="E123" s="160"/>
      <c r="F123" s="160" t="s">
        <v>2724</v>
      </c>
      <c r="G123" s="160" t="s">
        <v>2724</v>
      </c>
      <c r="H123" s="160" t="s">
        <v>2724</v>
      </c>
      <c r="I123" s="160" t="s">
        <v>2724</v>
      </c>
      <c r="J123" s="160">
        <v>257.99</v>
      </c>
      <c r="K123" s="161">
        <f t="shared" si="3"/>
        <v>832.16</v>
      </c>
      <c r="L123" s="160">
        <v>573.79</v>
      </c>
      <c r="M123" s="160" t="s">
        <v>2724</v>
      </c>
      <c r="N123" s="160" t="s">
        <v>2724</v>
      </c>
      <c r="O123" s="160" t="s">
        <v>2724</v>
      </c>
      <c r="P123" s="160">
        <v>258.37</v>
      </c>
    </row>
    <row r="124" spans="1:16">
      <c r="A124" s="158" t="s">
        <v>2843</v>
      </c>
      <c r="B124" s="159">
        <f t="shared" si="2"/>
        <v>65.66</v>
      </c>
      <c r="C124" s="160">
        <v>65.05</v>
      </c>
      <c r="D124" s="160" t="s">
        <v>2724</v>
      </c>
      <c r="E124" s="160"/>
      <c r="F124" s="160" t="s">
        <v>2724</v>
      </c>
      <c r="G124" s="160" t="s">
        <v>2724</v>
      </c>
      <c r="H124" s="160" t="s">
        <v>2724</v>
      </c>
      <c r="I124" s="160" t="s">
        <v>2724</v>
      </c>
      <c r="J124" s="160">
        <v>0.61</v>
      </c>
      <c r="K124" s="161">
        <f t="shared" si="3"/>
        <v>65.66</v>
      </c>
      <c r="L124" s="160">
        <v>59.85</v>
      </c>
      <c r="M124" s="160" t="s">
        <v>2724</v>
      </c>
      <c r="N124" s="160" t="s">
        <v>2724</v>
      </c>
      <c r="O124" s="160" t="s">
        <v>2724</v>
      </c>
      <c r="P124" s="160">
        <v>5.81</v>
      </c>
    </row>
    <row r="125" spans="1:16">
      <c r="A125" s="158" t="s">
        <v>2844</v>
      </c>
      <c r="B125" s="159">
        <f t="shared" si="2"/>
        <v>34.340000000000003</v>
      </c>
      <c r="C125" s="160">
        <v>33.340000000000003</v>
      </c>
      <c r="D125" s="160" t="s">
        <v>2724</v>
      </c>
      <c r="E125" s="160"/>
      <c r="F125" s="160" t="s">
        <v>2724</v>
      </c>
      <c r="G125" s="160" t="s">
        <v>2724</v>
      </c>
      <c r="H125" s="160" t="s">
        <v>2724</v>
      </c>
      <c r="I125" s="160" t="s">
        <v>2724</v>
      </c>
      <c r="J125" s="160">
        <v>1</v>
      </c>
      <c r="K125" s="161">
        <f t="shared" si="3"/>
        <v>34.340000000000003</v>
      </c>
      <c r="L125" s="160">
        <v>34.340000000000003</v>
      </c>
      <c r="M125" s="160" t="s">
        <v>2724</v>
      </c>
      <c r="N125" s="160" t="s">
        <v>2724</v>
      </c>
      <c r="O125" s="160" t="s">
        <v>2724</v>
      </c>
      <c r="P125" s="160" t="s">
        <v>2724</v>
      </c>
    </row>
    <row r="126" spans="1:16">
      <c r="A126" s="158" t="s">
        <v>2845</v>
      </c>
      <c r="B126" s="159">
        <f t="shared" si="2"/>
        <v>10.319999999999999</v>
      </c>
      <c r="C126" s="160">
        <v>8.0399999999999991</v>
      </c>
      <c r="D126" s="160" t="s">
        <v>2724</v>
      </c>
      <c r="E126" s="160"/>
      <c r="F126" s="160" t="s">
        <v>2724</v>
      </c>
      <c r="G126" s="160" t="s">
        <v>2724</v>
      </c>
      <c r="H126" s="160" t="s">
        <v>2724</v>
      </c>
      <c r="I126" s="160" t="s">
        <v>2724</v>
      </c>
      <c r="J126" s="160">
        <v>2.2799999999999998</v>
      </c>
      <c r="K126" s="161">
        <f t="shared" si="3"/>
        <v>10.319999999999999</v>
      </c>
      <c r="L126" s="160">
        <v>10.199999999999999</v>
      </c>
      <c r="M126" s="160" t="s">
        <v>2724</v>
      </c>
      <c r="N126" s="160" t="s">
        <v>2724</v>
      </c>
      <c r="O126" s="160" t="s">
        <v>2724</v>
      </c>
      <c r="P126" s="160">
        <v>0.12</v>
      </c>
    </row>
    <row r="127" spans="1:16">
      <c r="A127" s="158" t="s">
        <v>2846</v>
      </c>
      <c r="B127" s="159">
        <f t="shared" si="2"/>
        <v>33.379999999999995</v>
      </c>
      <c r="C127" s="160">
        <v>28.31</v>
      </c>
      <c r="D127" s="160" t="s">
        <v>2724</v>
      </c>
      <c r="E127" s="160"/>
      <c r="F127" s="160" t="s">
        <v>2724</v>
      </c>
      <c r="G127" s="160" t="s">
        <v>2724</v>
      </c>
      <c r="H127" s="160" t="s">
        <v>2724</v>
      </c>
      <c r="I127" s="160" t="s">
        <v>2724</v>
      </c>
      <c r="J127" s="160">
        <v>5.07</v>
      </c>
      <c r="K127" s="161">
        <f t="shared" si="3"/>
        <v>33.380000000000003</v>
      </c>
      <c r="L127" s="160">
        <v>28.1</v>
      </c>
      <c r="M127" s="160" t="s">
        <v>2724</v>
      </c>
      <c r="N127" s="160" t="s">
        <v>2724</v>
      </c>
      <c r="O127" s="160" t="s">
        <v>2724</v>
      </c>
      <c r="P127" s="160">
        <v>5.28</v>
      </c>
    </row>
    <row r="128" spans="1:16">
      <c r="A128" s="158" t="s">
        <v>2847</v>
      </c>
      <c r="B128" s="159">
        <f t="shared" si="2"/>
        <v>294.22000000000003</v>
      </c>
      <c r="C128" s="160">
        <v>154.97</v>
      </c>
      <c r="D128" s="160" t="s">
        <v>2724</v>
      </c>
      <c r="E128" s="160"/>
      <c r="F128" s="160" t="s">
        <v>2724</v>
      </c>
      <c r="G128" s="160" t="s">
        <v>2724</v>
      </c>
      <c r="H128" s="160" t="s">
        <v>2724</v>
      </c>
      <c r="I128" s="160" t="s">
        <v>2724</v>
      </c>
      <c r="J128" s="160">
        <v>139.25</v>
      </c>
      <c r="K128" s="161">
        <f t="shared" si="3"/>
        <v>294.22000000000003</v>
      </c>
      <c r="L128" s="160">
        <v>128.38</v>
      </c>
      <c r="M128" s="160" t="s">
        <v>2724</v>
      </c>
      <c r="N128" s="160" t="s">
        <v>2724</v>
      </c>
      <c r="O128" s="160" t="s">
        <v>2724</v>
      </c>
      <c r="P128" s="160">
        <v>165.84</v>
      </c>
    </row>
    <row r="129" spans="1:16">
      <c r="A129" s="158" t="s">
        <v>2848</v>
      </c>
      <c r="B129" s="159">
        <f t="shared" si="2"/>
        <v>13.63</v>
      </c>
      <c r="C129" s="160">
        <v>13.63</v>
      </c>
      <c r="D129" s="160" t="s">
        <v>2724</v>
      </c>
      <c r="E129" s="160"/>
      <c r="F129" s="160" t="s">
        <v>2724</v>
      </c>
      <c r="G129" s="160" t="s">
        <v>2724</v>
      </c>
      <c r="H129" s="160" t="s">
        <v>2724</v>
      </c>
      <c r="I129" s="160" t="s">
        <v>2724</v>
      </c>
      <c r="J129" s="160" t="s">
        <v>2724</v>
      </c>
      <c r="K129" s="161">
        <f t="shared" si="3"/>
        <v>13.63</v>
      </c>
      <c r="L129" s="160">
        <v>13.63</v>
      </c>
      <c r="M129" s="160" t="s">
        <v>2724</v>
      </c>
      <c r="N129" s="160" t="s">
        <v>2724</v>
      </c>
      <c r="O129" s="160" t="s">
        <v>2724</v>
      </c>
      <c r="P129" s="160" t="s">
        <v>2724</v>
      </c>
    </row>
    <row r="130" spans="1:16">
      <c r="A130" s="158" t="s">
        <v>2849</v>
      </c>
      <c r="B130" s="159">
        <f t="shared" si="2"/>
        <v>254.26</v>
      </c>
      <c r="C130" s="160">
        <v>151.05000000000001</v>
      </c>
      <c r="D130" s="160" t="s">
        <v>2724</v>
      </c>
      <c r="E130" s="160"/>
      <c r="F130" s="160" t="s">
        <v>2724</v>
      </c>
      <c r="G130" s="160" t="s">
        <v>2724</v>
      </c>
      <c r="H130" s="160" t="s">
        <v>2724</v>
      </c>
      <c r="I130" s="160" t="s">
        <v>2724</v>
      </c>
      <c r="J130" s="160">
        <v>103.21</v>
      </c>
      <c r="K130" s="161">
        <f t="shared" si="3"/>
        <v>254.26</v>
      </c>
      <c r="L130" s="160">
        <v>191.17</v>
      </c>
      <c r="M130" s="160" t="s">
        <v>2724</v>
      </c>
      <c r="N130" s="160" t="s">
        <v>2724</v>
      </c>
      <c r="O130" s="160" t="s">
        <v>2724</v>
      </c>
      <c r="P130" s="160">
        <v>63.09</v>
      </c>
    </row>
    <row r="131" spans="1:16">
      <c r="A131" s="158" t="s">
        <v>2850</v>
      </c>
      <c r="B131" s="159">
        <f t="shared" si="2"/>
        <v>1328.11</v>
      </c>
      <c r="C131" s="160">
        <v>1142.1199999999999</v>
      </c>
      <c r="D131" s="160" t="s">
        <v>2724</v>
      </c>
      <c r="E131" s="160"/>
      <c r="F131" s="160" t="s">
        <v>2724</v>
      </c>
      <c r="G131" s="160" t="s">
        <v>2724</v>
      </c>
      <c r="H131" s="160" t="s">
        <v>2724</v>
      </c>
      <c r="I131" s="160" t="s">
        <v>2724</v>
      </c>
      <c r="J131" s="160">
        <v>185.99</v>
      </c>
      <c r="K131" s="161">
        <f t="shared" si="3"/>
        <v>1328.11</v>
      </c>
      <c r="L131" s="160">
        <v>1252.8399999999999</v>
      </c>
      <c r="M131" s="160" t="s">
        <v>2724</v>
      </c>
      <c r="N131" s="160" t="s">
        <v>2724</v>
      </c>
      <c r="O131" s="160" t="s">
        <v>2724</v>
      </c>
      <c r="P131" s="160">
        <v>75.27</v>
      </c>
    </row>
    <row r="132" spans="1:16">
      <c r="A132" s="158" t="s">
        <v>2851</v>
      </c>
      <c r="B132" s="159">
        <f t="shared" si="2"/>
        <v>187.87</v>
      </c>
      <c r="C132" s="160">
        <v>187.06</v>
      </c>
      <c r="D132" s="160" t="s">
        <v>2724</v>
      </c>
      <c r="E132" s="160"/>
      <c r="F132" s="160" t="s">
        <v>2724</v>
      </c>
      <c r="G132" s="160" t="s">
        <v>2724</v>
      </c>
      <c r="H132" s="160" t="s">
        <v>2724</v>
      </c>
      <c r="I132" s="160" t="s">
        <v>2724</v>
      </c>
      <c r="J132" s="160">
        <v>0.81</v>
      </c>
      <c r="K132" s="161">
        <f t="shared" si="3"/>
        <v>187.86999999999998</v>
      </c>
      <c r="L132" s="160">
        <v>187.2</v>
      </c>
      <c r="M132" s="160" t="s">
        <v>2724</v>
      </c>
      <c r="N132" s="160" t="s">
        <v>2724</v>
      </c>
      <c r="O132" s="160" t="s">
        <v>2724</v>
      </c>
      <c r="P132" s="160">
        <v>0.67</v>
      </c>
    </row>
    <row r="133" spans="1:16">
      <c r="A133" s="158" t="s">
        <v>2852</v>
      </c>
      <c r="B133" s="159">
        <f t="shared" ref="B133:B196" si="4">SUM(C133:J133)</f>
        <v>27.080000000000002</v>
      </c>
      <c r="C133" s="160">
        <v>24.03</v>
      </c>
      <c r="D133" s="160" t="s">
        <v>2724</v>
      </c>
      <c r="E133" s="160"/>
      <c r="F133" s="160" t="s">
        <v>2724</v>
      </c>
      <c r="G133" s="160" t="s">
        <v>2724</v>
      </c>
      <c r="H133" s="160" t="s">
        <v>2724</v>
      </c>
      <c r="I133" s="160" t="s">
        <v>2724</v>
      </c>
      <c r="J133" s="160">
        <v>3.05</v>
      </c>
      <c r="K133" s="161">
        <f t="shared" ref="K133:K196" si="5">SUM(L133:P133)</f>
        <v>27.080000000000002</v>
      </c>
      <c r="L133" s="160">
        <v>24.89</v>
      </c>
      <c r="M133" s="160" t="s">
        <v>2724</v>
      </c>
      <c r="N133" s="160" t="s">
        <v>2724</v>
      </c>
      <c r="O133" s="160" t="s">
        <v>2724</v>
      </c>
      <c r="P133" s="160">
        <v>2.19</v>
      </c>
    </row>
    <row r="134" spans="1:16">
      <c r="A134" s="158" t="s">
        <v>2853</v>
      </c>
      <c r="B134" s="159">
        <f t="shared" si="4"/>
        <v>151.32</v>
      </c>
      <c r="C134" s="160">
        <v>150.72</v>
      </c>
      <c r="D134" s="160" t="s">
        <v>2724</v>
      </c>
      <c r="E134" s="160"/>
      <c r="F134" s="160" t="s">
        <v>2724</v>
      </c>
      <c r="G134" s="160" t="s">
        <v>2724</v>
      </c>
      <c r="H134" s="160" t="s">
        <v>2724</v>
      </c>
      <c r="I134" s="160" t="s">
        <v>2724</v>
      </c>
      <c r="J134" s="160">
        <v>0.6</v>
      </c>
      <c r="K134" s="161">
        <f t="shared" si="5"/>
        <v>151.32</v>
      </c>
      <c r="L134" s="160">
        <v>150.72</v>
      </c>
      <c r="M134" s="160" t="s">
        <v>2724</v>
      </c>
      <c r="N134" s="160" t="s">
        <v>2724</v>
      </c>
      <c r="O134" s="160" t="s">
        <v>2724</v>
      </c>
      <c r="P134" s="160">
        <v>0.6</v>
      </c>
    </row>
    <row r="135" spans="1:16">
      <c r="A135" s="158" t="s">
        <v>2854</v>
      </c>
      <c r="B135" s="159">
        <f t="shared" si="4"/>
        <v>583.98</v>
      </c>
      <c r="C135" s="160">
        <v>462.01</v>
      </c>
      <c r="D135" s="160" t="s">
        <v>2724</v>
      </c>
      <c r="E135" s="160"/>
      <c r="F135" s="160" t="s">
        <v>2724</v>
      </c>
      <c r="G135" s="160" t="s">
        <v>2724</v>
      </c>
      <c r="H135" s="160" t="s">
        <v>2724</v>
      </c>
      <c r="I135" s="160" t="s">
        <v>2724</v>
      </c>
      <c r="J135" s="160">
        <v>121.97</v>
      </c>
      <c r="K135" s="161">
        <f t="shared" si="5"/>
        <v>583.98</v>
      </c>
      <c r="L135" s="160">
        <v>526.48</v>
      </c>
      <c r="M135" s="160" t="s">
        <v>2724</v>
      </c>
      <c r="N135" s="160" t="s">
        <v>2724</v>
      </c>
      <c r="O135" s="160" t="s">
        <v>2724</v>
      </c>
      <c r="P135" s="160">
        <v>57.5</v>
      </c>
    </row>
    <row r="136" spans="1:16">
      <c r="A136" s="158" t="s">
        <v>2855</v>
      </c>
      <c r="B136" s="159">
        <f t="shared" si="4"/>
        <v>19.3</v>
      </c>
      <c r="C136" s="160">
        <v>19</v>
      </c>
      <c r="D136" s="160" t="s">
        <v>2724</v>
      </c>
      <c r="E136" s="160"/>
      <c r="F136" s="160" t="s">
        <v>2724</v>
      </c>
      <c r="G136" s="160" t="s">
        <v>2724</v>
      </c>
      <c r="H136" s="160" t="s">
        <v>2724</v>
      </c>
      <c r="I136" s="160" t="s">
        <v>2724</v>
      </c>
      <c r="J136" s="160">
        <v>0.3</v>
      </c>
      <c r="K136" s="161">
        <f t="shared" si="5"/>
        <v>19.3</v>
      </c>
      <c r="L136" s="160">
        <v>19</v>
      </c>
      <c r="M136" s="160" t="s">
        <v>2724</v>
      </c>
      <c r="N136" s="160" t="s">
        <v>2724</v>
      </c>
      <c r="O136" s="160" t="s">
        <v>2724</v>
      </c>
      <c r="P136" s="160">
        <v>0.3</v>
      </c>
    </row>
    <row r="137" spans="1:16">
      <c r="A137" s="158" t="s">
        <v>2856</v>
      </c>
      <c r="B137" s="159">
        <f t="shared" si="4"/>
        <v>44.03</v>
      </c>
      <c r="C137" s="160">
        <v>43.72</v>
      </c>
      <c r="D137" s="160" t="s">
        <v>2724</v>
      </c>
      <c r="E137" s="160"/>
      <c r="F137" s="160" t="s">
        <v>2724</v>
      </c>
      <c r="G137" s="160" t="s">
        <v>2724</v>
      </c>
      <c r="H137" s="160" t="s">
        <v>2724</v>
      </c>
      <c r="I137" s="160" t="s">
        <v>2724</v>
      </c>
      <c r="J137" s="160">
        <v>0.31</v>
      </c>
      <c r="K137" s="161">
        <f t="shared" si="5"/>
        <v>44.03</v>
      </c>
      <c r="L137" s="160">
        <v>43.72</v>
      </c>
      <c r="M137" s="160" t="s">
        <v>2724</v>
      </c>
      <c r="N137" s="160" t="s">
        <v>2724</v>
      </c>
      <c r="O137" s="160" t="s">
        <v>2724</v>
      </c>
      <c r="P137" s="160">
        <v>0.31</v>
      </c>
    </row>
    <row r="138" spans="1:16">
      <c r="A138" s="158" t="s">
        <v>2857</v>
      </c>
      <c r="B138" s="159">
        <f t="shared" si="4"/>
        <v>29.95</v>
      </c>
      <c r="C138" s="160">
        <v>28.24</v>
      </c>
      <c r="D138" s="160" t="s">
        <v>2724</v>
      </c>
      <c r="E138" s="160"/>
      <c r="F138" s="160" t="s">
        <v>2724</v>
      </c>
      <c r="G138" s="160" t="s">
        <v>2724</v>
      </c>
      <c r="H138" s="160" t="s">
        <v>2724</v>
      </c>
      <c r="I138" s="160" t="s">
        <v>2724</v>
      </c>
      <c r="J138" s="160">
        <v>1.71</v>
      </c>
      <c r="K138" s="161">
        <f t="shared" si="5"/>
        <v>29.95</v>
      </c>
      <c r="L138" s="160">
        <v>28.61</v>
      </c>
      <c r="M138" s="160" t="s">
        <v>2724</v>
      </c>
      <c r="N138" s="160" t="s">
        <v>2724</v>
      </c>
      <c r="O138" s="160" t="s">
        <v>2724</v>
      </c>
      <c r="P138" s="160">
        <v>1.34</v>
      </c>
    </row>
    <row r="139" spans="1:16">
      <c r="A139" s="158" t="s">
        <v>2858</v>
      </c>
      <c r="B139" s="159">
        <f t="shared" si="4"/>
        <v>752.18000000000006</v>
      </c>
      <c r="C139" s="160">
        <v>604.21</v>
      </c>
      <c r="D139" s="160">
        <v>7.5</v>
      </c>
      <c r="E139" s="160"/>
      <c r="F139" s="160" t="s">
        <v>2724</v>
      </c>
      <c r="G139" s="160" t="s">
        <v>2724</v>
      </c>
      <c r="H139" s="160" t="s">
        <v>2724</v>
      </c>
      <c r="I139" s="160" t="s">
        <v>2724</v>
      </c>
      <c r="J139" s="160">
        <v>140.47</v>
      </c>
      <c r="K139" s="161">
        <f t="shared" si="5"/>
        <v>752.18</v>
      </c>
      <c r="L139" s="160">
        <v>728.18</v>
      </c>
      <c r="M139" s="160" t="s">
        <v>2724</v>
      </c>
      <c r="N139" s="160" t="s">
        <v>2724</v>
      </c>
      <c r="O139" s="160" t="s">
        <v>2724</v>
      </c>
      <c r="P139" s="160">
        <v>24</v>
      </c>
    </row>
    <row r="140" spans="1:16">
      <c r="A140" s="158" t="s">
        <v>2859</v>
      </c>
      <c r="B140" s="159">
        <f t="shared" si="4"/>
        <v>114.63</v>
      </c>
      <c r="C140" s="160">
        <v>60.58</v>
      </c>
      <c r="D140" s="160" t="s">
        <v>2724</v>
      </c>
      <c r="E140" s="160"/>
      <c r="F140" s="160" t="s">
        <v>2724</v>
      </c>
      <c r="G140" s="160" t="s">
        <v>2724</v>
      </c>
      <c r="H140" s="160">
        <v>4.1900000000000004</v>
      </c>
      <c r="I140" s="160" t="s">
        <v>2724</v>
      </c>
      <c r="J140" s="160">
        <v>49.86</v>
      </c>
      <c r="K140" s="161">
        <f t="shared" si="5"/>
        <v>114.63</v>
      </c>
      <c r="L140" s="160">
        <v>114.63</v>
      </c>
      <c r="M140" s="160" t="s">
        <v>2724</v>
      </c>
      <c r="N140" s="160" t="s">
        <v>2724</v>
      </c>
      <c r="O140" s="160" t="s">
        <v>2724</v>
      </c>
      <c r="P140" s="160" t="s">
        <v>2724</v>
      </c>
    </row>
    <row r="141" spans="1:16">
      <c r="A141" s="158" t="s">
        <v>2860</v>
      </c>
      <c r="B141" s="159">
        <f t="shared" si="4"/>
        <v>74.67</v>
      </c>
      <c r="C141" s="160">
        <v>74.67</v>
      </c>
      <c r="D141" s="160" t="s">
        <v>2724</v>
      </c>
      <c r="E141" s="160"/>
      <c r="F141" s="160" t="s">
        <v>2724</v>
      </c>
      <c r="G141" s="160" t="s">
        <v>2724</v>
      </c>
      <c r="H141" s="160" t="s">
        <v>2724</v>
      </c>
      <c r="I141" s="160" t="s">
        <v>2724</v>
      </c>
      <c r="J141" s="160" t="s">
        <v>2724</v>
      </c>
      <c r="K141" s="161">
        <f t="shared" si="5"/>
        <v>74.67</v>
      </c>
      <c r="L141" s="160">
        <v>74.67</v>
      </c>
      <c r="M141" s="160" t="s">
        <v>2724</v>
      </c>
      <c r="N141" s="160" t="s">
        <v>2724</v>
      </c>
      <c r="O141" s="160" t="s">
        <v>2724</v>
      </c>
      <c r="P141" s="160" t="s">
        <v>2724</v>
      </c>
    </row>
    <row r="142" spans="1:16">
      <c r="A142" s="158" t="s">
        <v>2861</v>
      </c>
      <c r="B142" s="159">
        <f t="shared" si="4"/>
        <v>13.21</v>
      </c>
      <c r="C142" s="160">
        <v>13.06</v>
      </c>
      <c r="D142" s="160" t="s">
        <v>2724</v>
      </c>
      <c r="E142" s="160"/>
      <c r="F142" s="160" t="s">
        <v>2724</v>
      </c>
      <c r="G142" s="160" t="s">
        <v>2724</v>
      </c>
      <c r="H142" s="160" t="s">
        <v>2724</v>
      </c>
      <c r="I142" s="160" t="s">
        <v>2724</v>
      </c>
      <c r="J142" s="160">
        <v>0.15</v>
      </c>
      <c r="K142" s="161">
        <f t="shared" si="5"/>
        <v>13.21</v>
      </c>
      <c r="L142" s="160">
        <v>13.06</v>
      </c>
      <c r="M142" s="160" t="s">
        <v>2724</v>
      </c>
      <c r="N142" s="160" t="s">
        <v>2724</v>
      </c>
      <c r="O142" s="160" t="s">
        <v>2724</v>
      </c>
      <c r="P142" s="160">
        <v>0.15</v>
      </c>
    </row>
    <row r="143" spans="1:16">
      <c r="A143" s="158" t="s">
        <v>2862</v>
      </c>
      <c r="B143" s="159">
        <f t="shared" si="4"/>
        <v>39.86</v>
      </c>
      <c r="C143" s="160">
        <v>39.630000000000003</v>
      </c>
      <c r="D143" s="160" t="s">
        <v>2724</v>
      </c>
      <c r="E143" s="160"/>
      <c r="F143" s="160" t="s">
        <v>2724</v>
      </c>
      <c r="G143" s="160" t="s">
        <v>2724</v>
      </c>
      <c r="H143" s="160" t="s">
        <v>2724</v>
      </c>
      <c r="I143" s="160" t="s">
        <v>2724</v>
      </c>
      <c r="J143" s="160">
        <v>0.23</v>
      </c>
      <c r="K143" s="161">
        <f t="shared" si="5"/>
        <v>39.86</v>
      </c>
      <c r="L143" s="160">
        <v>38.94</v>
      </c>
      <c r="M143" s="160" t="s">
        <v>2724</v>
      </c>
      <c r="N143" s="160" t="s">
        <v>2724</v>
      </c>
      <c r="O143" s="160" t="s">
        <v>2724</v>
      </c>
      <c r="P143" s="160">
        <v>0.92</v>
      </c>
    </row>
    <row r="144" spans="1:16">
      <c r="A144" s="158" t="s">
        <v>2863</v>
      </c>
      <c r="B144" s="159">
        <f t="shared" si="4"/>
        <v>226.79</v>
      </c>
      <c r="C144" s="160">
        <v>189.81</v>
      </c>
      <c r="D144" s="160" t="s">
        <v>2724</v>
      </c>
      <c r="E144" s="160"/>
      <c r="F144" s="160" t="s">
        <v>2724</v>
      </c>
      <c r="G144" s="160" t="s">
        <v>2724</v>
      </c>
      <c r="H144" s="160" t="s">
        <v>2724</v>
      </c>
      <c r="I144" s="160" t="s">
        <v>2724</v>
      </c>
      <c r="J144" s="160">
        <v>36.979999999999997</v>
      </c>
      <c r="K144" s="161">
        <f t="shared" si="5"/>
        <v>226.79000000000002</v>
      </c>
      <c r="L144" s="160">
        <v>200.83</v>
      </c>
      <c r="M144" s="160" t="s">
        <v>2724</v>
      </c>
      <c r="N144" s="160" t="s">
        <v>2724</v>
      </c>
      <c r="O144" s="160" t="s">
        <v>2724</v>
      </c>
      <c r="P144" s="160">
        <v>25.96</v>
      </c>
    </row>
    <row r="145" spans="1:16">
      <c r="A145" s="158" t="s">
        <v>2864</v>
      </c>
      <c r="B145" s="159">
        <f t="shared" si="4"/>
        <v>15.53</v>
      </c>
      <c r="C145" s="160">
        <v>15.52</v>
      </c>
      <c r="D145" s="160" t="s">
        <v>2724</v>
      </c>
      <c r="E145" s="160"/>
      <c r="F145" s="160" t="s">
        <v>2724</v>
      </c>
      <c r="G145" s="160" t="s">
        <v>2724</v>
      </c>
      <c r="H145" s="160" t="s">
        <v>2724</v>
      </c>
      <c r="I145" s="160" t="s">
        <v>2724</v>
      </c>
      <c r="J145" s="160">
        <v>0.01</v>
      </c>
      <c r="K145" s="161">
        <f t="shared" si="5"/>
        <v>15.53</v>
      </c>
      <c r="L145" s="160">
        <v>15.52</v>
      </c>
      <c r="M145" s="160" t="s">
        <v>2724</v>
      </c>
      <c r="N145" s="160" t="s">
        <v>2724</v>
      </c>
      <c r="O145" s="160" t="s">
        <v>2724</v>
      </c>
      <c r="P145" s="160">
        <v>0.01</v>
      </c>
    </row>
    <row r="146" spans="1:16">
      <c r="A146" s="158" t="s">
        <v>2865</v>
      </c>
      <c r="B146" s="159">
        <f t="shared" si="4"/>
        <v>42.55</v>
      </c>
      <c r="C146" s="160">
        <v>29.46</v>
      </c>
      <c r="D146" s="160" t="s">
        <v>2724</v>
      </c>
      <c r="E146" s="160"/>
      <c r="F146" s="160" t="s">
        <v>2724</v>
      </c>
      <c r="G146" s="160" t="s">
        <v>2724</v>
      </c>
      <c r="H146" s="160" t="s">
        <v>2724</v>
      </c>
      <c r="I146" s="160" t="s">
        <v>2724</v>
      </c>
      <c r="J146" s="160">
        <v>13.09</v>
      </c>
      <c r="K146" s="161">
        <f t="shared" si="5"/>
        <v>42.55</v>
      </c>
      <c r="L146" s="160">
        <v>42.55</v>
      </c>
      <c r="M146" s="160" t="s">
        <v>2724</v>
      </c>
      <c r="N146" s="160" t="s">
        <v>2724</v>
      </c>
      <c r="O146" s="160" t="s">
        <v>2724</v>
      </c>
      <c r="P146" s="160" t="s">
        <v>2724</v>
      </c>
    </row>
    <row r="147" spans="1:16">
      <c r="A147" s="158" t="s">
        <v>2866</v>
      </c>
      <c r="B147" s="159">
        <f t="shared" si="4"/>
        <v>267.71000000000004</v>
      </c>
      <c r="C147" s="160">
        <v>40.94</v>
      </c>
      <c r="D147" s="160">
        <v>225.52</v>
      </c>
      <c r="E147" s="160"/>
      <c r="F147" s="160" t="s">
        <v>2724</v>
      </c>
      <c r="G147" s="160" t="s">
        <v>2724</v>
      </c>
      <c r="H147" s="160" t="s">
        <v>2724</v>
      </c>
      <c r="I147" s="160" t="s">
        <v>2724</v>
      </c>
      <c r="J147" s="160">
        <v>1.25</v>
      </c>
      <c r="K147" s="161">
        <f t="shared" si="5"/>
        <v>267.71000000000004</v>
      </c>
      <c r="L147" s="160">
        <v>41.08</v>
      </c>
      <c r="M147" s="160">
        <v>225.52</v>
      </c>
      <c r="N147" s="160" t="s">
        <v>2724</v>
      </c>
      <c r="O147" s="160" t="s">
        <v>2724</v>
      </c>
      <c r="P147" s="160">
        <v>1.1100000000000001</v>
      </c>
    </row>
    <row r="148" spans="1:16">
      <c r="A148" s="158" t="s">
        <v>2867</v>
      </c>
      <c r="B148" s="159">
        <f t="shared" si="4"/>
        <v>190.8</v>
      </c>
      <c r="C148" s="160">
        <v>159.44</v>
      </c>
      <c r="D148" s="160" t="s">
        <v>2724</v>
      </c>
      <c r="E148" s="160"/>
      <c r="F148" s="160" t="s">
        <v>2724</v>
      </c>
      <c r="G148" s="160" t="s">
        <v>2724</v>
      </c>
      <c r="H148" s="160" t="s">
        <v>2724</v>
      </c>
      <c r="I148" s="160">
        <v>0.36</v>
      </c>
      <c r="J148" s="160">
        <v>31</v>
      </c>
      <c r="K148" s="161">
        <f t="shared" si="5"/>
        <v>190.79999999999998</v>
      </c>
      <c r="L148" s="160">
        <v>144.38999999999999</v>
      </c>
      <c r="M148" s="160" t="s">
        <v>2724</v>
      </c>
      <c r="N148" s="160" t="s">
        <v>2724</v>
      </c>
      <c r="O148" s="160" t="s">
        <v>2724</v>
      </c>
      <c r="P148" s="160">
        <v>46.41</v>
      </c>
    </row>
    <row r="149" spans="1:16">
      <c r="A149" s="158" t="s">
        <v>2868</v>
      </c>
      <c r="B149" s="159">
        <f t="shared" si="4"/>
        <v>289.75</v>
      </c>
      <c r="C149" s="160">
        <v>639.6</v>
      </c>
      <c r="D149" s="160" t="s">
        <v>2724</v>
      </c>
      <c r="E149" s="160"/>
      <c r="F149" s="160" t="s">
        <v>2724</v>
      </c>
      <c r="G149" s="160" t="s">
        <v>2724</v>
      </c>
      <c r="H149" s="160">
        <v>32.799999999999997</v>
      </c>
      <c r="I149" s="160" t="s">
        <v>2724</v>
      </c>
      <c r="J149" s="160">
        <v>-382.65</v>
      </c>
      <c r="K149" s="161">
        <f t="shared" si="5"/>
        <v>289.75</v>
      </c>
      <c r="L149" s="160">
        <v>609.59</v>
      </c>
      <c r="M149" s="160">
        <v>63.8</v>
      </c>
      <c r="N149" s="160" t="s">
        <v>2724</v>
      </c>
      <c r="O149" s="160" t="s">
        <v>2724</v>
      </c>
      <c r="P149" s="160">
        <v>-383.64</v>
      </c>
    </row>
    <row r="150" spans="1:16">
      <c r="A150" s="158" t="s">
        <v>2869</v>
      </c>
      <c r="B150" s="159">
        <f t="shared" si="4"/>
        <v>539.12</v>
      </c>
      <c r="C150" s="160">
        <v>244.57</v>
      </c>
      <c r="D150" s="160">
        <v>285.42</v>
      </c>
      <c r="E150" s="160"/>
      <c r="F150" s="160" t="s">
        <v>2724</v>
      </c>
      <c r="G150" s="160" t="s">
        <v>2724</v>
      </c>
      <c r="H150" s="160" t="s">
        <v>2724</v>
      </c>
      <c r="I150" s="160">
        <v>0.05</v>
      </c>
      <c r="J150" s="160">
        <v>9.08</v>
      </c>
      <c r="K150" s="161">
        <f t="shared" si="5"/>
        <v>539.12</v>
      </c>
      <c r="L150" s="160">
        <v>532.89</v>
      </c>
      <c r="M150" s="160" t="s">
        <v>2724</v>
      </c>
      <c r="N150" s="160" t="s">
        <v>2724</v>
      </c>
      <c r="O150" s="160" t="s">
        <v>2724</v>
      </c>
      <c r="P150" s="160">
        <v>6.23</v>
      </c>
    </row>
    <row r="151" spans="1:16">
      <c r="A151" s="158" t="s">
        <v>2870</v>
      </c>
      <c r="B151" s="159">
        <f t="shared" si="4"/>
        <v>99.7</v>
      </c>
      <c r="C151" s="160">
        <v>99.12</v>
      </c>
      <c r="D151" s="160" t="s">
        <v>2724</v>
      </c>
      <c r="E151" s="160"/>
      <c r="F151" s="160" t="s">
        <v>2724</v>
      </c>
      <c r="G151" s="160" t="s">
        <v>2724</v>
      </c>
      <c r="H151" s="160" t="s">
        <v>2724</v>
      </c>
      <c r="I151" s="160" t="s">
        <v>2724</v>
      </c>
      <c r="J151" s="160">
        <v>0.57999999999999996</v>
      </c>
      <c r="K151" s="161">
        <f t="shared" si="5"/>
        <v>99.7</v>
      </c>
      <c r="L151" s="160">
        <v>99.12</v>
      </c>
      <c r="M151" s="160" t="s">
        <v>2724</v>
      </c>
      <c r="N151" s="160" t="s">
        <v>2724</v>
      </c>
      <c r="O151" s="160" t="s">
        <v>2724</v>
      </c>
      <c r="P151" s="160">
        <v>0.57999999999999996</v>
      </c>
    </row>
    <row r="152" spans="1:16">
      <c r="A152" s="158" t="s">
        <v>2871</v>
      </c>
      <c r="B152" s="159">
        <f t="shared" si="4"/>
        <v>14526.600000000002</v>
      </c>
      <c r="C152" s="160">
        <v>9187.3700000000008</v>
      </c>
      <c r="D152" s="160">
        <v>2204.85</v>
      </c>
      <c r="E152" s="160"/>
      <c r="F152" s="160" t="s">
        <v>2724</v>
      </c>
      <c r="G152" s="160" t="s">
        <v>2724</v>
      </c>
      <c r="H152" s="160" t="s">
        <v>2724</v>
      </c>
      <c r="I152" s="160" t="s">
        <v>2724</v>
      </c>
      <c r="J152" s="160">
        <v>3134.38</v>
      </c>
      <c r="K152" s="161">
        <f t="shared" si="5"/>
        <v>14526.6</v>
      </c>
      <c r="L152" s="160">
        <v>315.85000000000002</v>
      </c>
      <c r="M152" s="160">
        <v>10105.18</v>
      </c>
      <c r="N152" s="160" t="s">
        <v>2724</v>
      </c>
      <c r="O152" s="160" t="s">
        <v>2724</v>
      </c>
      <c r="P152" s="160">
        <v>4105.57</v>
      </c>
    </row>
    <row r="153" spans="1:16">
      <c r="A153" s="158" t="s">
        <v>2872</v>
      </c>
      <c r="B153" s="159">
        <f t="shared" si="4"/>
        <v>32.75</v>
      </c>
      <c r="C153" s="160">
        <v>31.29</v>
      </c>
      <c r="D153" s="160" t="s">
        <v>2724</v>
      </c>
      <c r="E153" s="160"/>
      <c r="F153" s="160" t="s">
        <v>2724</v>
      </c>
      <c r="G153" s="160" t="s">
        <v>2724</v>
      </c>
      <c r="H153" s="160" t="s">
        <v>2724</v>
      </c>
      <c r="I153" s="160" t="s">
        <v>2724</v>
      </c>
      <c r="J153" s="160">
        <v>1.46</v>
      </c>
      <c r="K153" s="161">
        <f t="shared" si="5"/>
        <v>32.75</v>
      </c>
      <c r="L153" s="160">
        <v>32.130000000000003</v>
      </c>
      <c r="M153" s="160" t="s">
        <v>2724</v>
      </c>
      <c r="N153" s="160" t="s">
        <v>2724</v>
      </c>
      <c r="O153" s="160" t="s">
        <v>2724</v>
      </c>
      <c r="P153" s="160">
        <v>0.62</v>
      </c>
    </row>
    <row r="154" spans="1:16">
      <c r="A154" s="158" t="s">
        <v>2873</v>
      </c>
      <c r="B154" s="159">
        <f t="shared" si="4"/>
        <v>661.25</v>
      </c>
      <c r="C154" s="160">
        <v>454.33</v>
      </c>
      <c r="D154" s="160" t="s">
        <v>2724</v>
      </c>
      <c r="E154" s="160"/>
      <c r="F154" s="160" t="s">
        <v>2724</v>
      </c>
      <c r="G154" s="160" t="s">
        <v>2724</v>
      </c>
      <c r="H154" s="160" t="s">
        <v>2724</v>
      </c>
      <c r="I154" s="160">
        <v>72.64</v>
      </c>
      <c r="J154" s="160">
        <v>134.28</v>
      </c>
      <c r="K154" s="161">
        <f t="shared" si="5"/>
        <v>661.25</v>
      </c>
      <c r="L154" s="160">
        <v>365.07</v>
      </c>
      <c r="M154" s="160">
        <v>181.59</v>
      </c>
      <c r="N154" s="160" t="s">
        <v>2724</v>
      </c>
      <c r="O154" s="160" t="s">
        <v>2724</v>
      </c>
      <c r="P154" s="160">
        <v>114.59</v>
      </c>
    </row>
    <row r="155" spans="1:16">
      <c r="A155" s="158" t="s">
        <v>2874</v>
      </c>
      <c r="B155" s="159">
        <f t="shared" si="4"/>
        <v>58.300000000000004</v>
      </c>
      <c r="C155" s="160">
        <v>54.59</v>
      </c>
      <c r="D155" s="160" t="s">
        <v>2724</v>
      </c>
      <c r="E155" s="160"/>
      <c r="F155" s="160" t="s">
        <v>2724</v>
      </c>
      <c r="G155" s="160" t="s">
        <v>2724</v>
      </c>
      <c r="H155" s="160" t="s">
        <v>2724</v>
      </c>
      <c r="I155" s="160">
        <v>0.01</v>
      </c>
      <c r="J155" s="160">
        <v>3.7</v>
      </c>
      <c r="K155" s="161">
        <f t="shared" si="5"/>
        <v>58.3</v>
      </c>
      <c r="L155" s="160">
        <v>53.04</v>
      </c>
      <c r="M155" s="160">
        <v>2</v>
      </c>
      <c r="N155" s="160" t="s">
        <v>2724</v>
      </c>
      <c r="O155" s="160">
        <v>0.01</v>
      </c>
      <c r="P155" s="160">
        <v>3.25</v>
      </c>
    </row>
    <row r="156" spans="1:16">
      <c r="A156" s="158" t="s">
        <v>2875</v>
      </c>
      <c r="B156" s="159">
        <f t="shared" si="4"/>
        <v>1554.98</v>
      </c>
      <c r="C156" s="160">
        <v>1100.74</v>
      </c>
      <c r="D156" s="160">
        <v>402.79</v>
      </c>
      <c r="E156" s="160"/>
      <c r="F156" s="160" t="s">
        <v>2724</v>
      </c>
      <c r="G156" s="160" t="s">
        <v>2724</v>
      </c>
      <c r="H156" s="160" t="s">
        <v>2724</v>
      </c>
      <c r="I156" s="160" t="s">
        <v>2724</v>
      </c>
      <c r="J156" s="160">
        <v>51.45</v>
      </c>
      <c r="K156" s="161">
        <f t="shared" si="5"/>
        <v>1554.9799999999998</v>
      </c>
      <c r="L156" s="160">
        <v>846.22</v>
      </c>
      <c r="M156" s="160">
        <v>599.9</v>
      </c>
      <c r="N156" s="160" t="s">
        <v>2724</v>
      </c>
      <c r="O156" s="160" t="s">
        <v>2724</v>
      </c>
      <c r="P156" s="160">
        <v>108.86</v>
      </c>
    </row>
    <row r="157" spans="1:16">
      <c r="A157" s="158" t="s">
        <v>2876</v>
      </c>
      <c r="B157" s="159">
        <f t="shared" si="4"/>
        <v>2000.69</v>
      </c>
      <c r="C157" s="160">
        <v>1955.18</v>
      </c>
      <c r="D157" s="160" t="s">
        <v>2724</v>
      </c>
      <c r="E157" s="160"/>
      <c r="F157" s="160" t="s">
        <v>2724</v>
      </c>
      <c r="G157" s="160" t="s">
        <v>2724</v>
      </c>
      <c r="H157" s="160" t="s">
        <v>2724</v>
      </c>
      <c r="I157" s="160">
        <v>0.16</v>
      </c>
      <c r="J157" s="160">
        <v>45.35</v>
      </c>
      <c r="K157" s="161">
        <f t="shared" si="5"/>
        <v>2000.69</v>
      </c>
      <c r="L157" s="160">
        <v>1926.8</v>
      </c>
      <c r="M157" s="160" t="s">
        <v>2724</v>
      </c>
      <c r="N157" s="160" t="s">
        <v>2724</v>
      </c>
      <c r="O157" s="160" t="s">
        <v>2724</v>
      </c>
      <c r="P157" s="160">
        <v>73.89</v>
      </c>
    </row>
    <row r="158" spans="1:16">
      <c r="A158" s="158" t="s">
        <v>2877</v>
      </c>
      <c r="B158" s="159">
        <f t="shared" si="4"/>
        <v>801.20999999999992</v>
      </c>
      <c r="C158" s="160">
        <v>704.43</v>
      </c>
      <c r="D158" s="160" t="s">
        <v>2724</v>
      </c>
      <c r="E158" s="160"/>
      <c r="F158" s="160" t="s">
        <v>2724</v>
      </c>
      <c r="G158" s="160" t="s">
        <v>2724</v>
      </c>
      <c r="H158" s="160" t="s">
        <v>2724</v>
      </c>
      <c r="I158" s="160" t="s">
        <v>2724</v>
      </c>
      <c r="J158" s="160">
        <v>96.78</v>
      </c>
      <c r="K158" s="161">
        <f t="shared" si="5"/>
        <v>801.21</v>
      </c>
      <c r="L158" s="160">
        <v>643.17999999999995</v>
      </c>
      <c r="M158" s="160">
        <v>67.58</v>
      </c>
      <c r="N158" s="160" t="s">
        <v>2724</v>
      </c>
      <c r="O158" s="160" t="s">
        <v>2724</v>
      </c>
      <c r="P158" s="160">
        <v>90.45</v>
      </c>
    </row>
    <row r="159" spans="1:16">
      <c r="A159" s="158" t="s">
        <v>2878</v>
      </c>
      <c r="B159" s="159">
        <f t="shared" si="4"/>
        <v>137.66</v>
      </c>
      <c r="C159" s="160">
        <v>128.16999999999999</v>
      </c>
      <c r="D159" s="160" t="s">
        <v>2724</v>
      </c>
      <c r="E159" s="160"/>
      <c r="F159" s="160" t="s">
        <v>2724</v>
      </c>
      <c r="G159" s="160" t="s">
        <v>2724</v>
      </c>
      <c r="H159" s="160" t="s">
        <v>2724</v>
      </c>
      <c r="I159" s="160" t="s">
        <v>2724</v>
      </c>
      <c r="J159" s="160">
        <v>9.49</v>
      </c>
      <c r="K159" s="161">
        <f t="shared" si="5"/>
        <v>137.66</v>
      </c>
      <c r="L159" s="160">
        <v>131.63999999999999</v>
      </c>
      <c r="M159" s="160" t="s">
        <v>2724</v>
      </c>
      <c r="N159" s="160" t="s">
        <v>2724</v>
      </c>
      <c r="O159" s="160" t="s">
        <v>2724</v>
      </c>
      <c r="P159" s="160">
        <v>6.02</v>
      </c>
    </row>
    <row r="160" spans="1:16">
      <c r="A160" s="158" t="s">
        <v>2879</v>
      </c>
      <c r="B160" s="159">
        <f t="shared" si="4"/>
        <v>362.67</v>
      </c>
      <c r="C160" s="160">
        <v>233.27</v>
      </c>
      <c r="D160" s="160" t="s">
        <v>2724</v>
      </c>
      <c r="E160" s="160"/>
      <c r="F160" s="160" t="s">
        <v>2724</v>
      </c>
      <c r="G160" s="160" t="s">
        <v>2724</v>
      </c>
      <c r="H160" s="160" t="s">
        <v>2724</v>
      </c>
      <c r="I160" s="160" t="s">
        <v>2724</v>
      </c>
      <c r="J160" s="160">
        <v>129.4</v>
      </c>
      <c r="K160" s="161">
        <f t="shared" si="5"/>
        <v>362.67</v>
      </c>
      <c r="L160" s="160">
        <v>205.49</v>
      </c>
      <c r="M160" s="160">
        <v>114.5</v>
      </c>
      <c r="N160" s="160" t="s">
        <v>2724</v>
      </c>
      <c r="O160" s="160" t="s">
        <v>2724</v>
      </c>
      <c r="P160" s="160">
        <v>42.68</v>
      </c>
    </row>
    <row r="161" spans="1:16">
      <c r="A161" s="158" t="s">
        <v>2880</v>
      </c>
      <c r="B161" s="159">
        <f t="shared" si="4"/>
        <v>260.61</v>
      </c>
      <c r="C161" s="160">
        <v>258.87</v>
      </c>
      <c r="D161" s="160">
        <v>1.74</v>
      </c>
      <c r="E161" s="160"/>
      <c r="F161" s="160" t="s">
        <v>2724</v>
      </c>
      <c r="G161" s="160" t="s">
        <v>2724</v>
      </c>
      <c r="H161" s="160" t="s">
        <v>2724</v>
      </c>
      <c r="I161" s="160" t="s">
        <v>2724</v>
      </c>
      <c r="J161" s="160" t="s">
        <v>2724</v>
      </c>
      <c r="K161" s="161">
        <f t="shared" si="5"/>
        <v>260.61</v>
      </c>
      <c r="L161" s="160">
        <v>132.49</v>
      </c>
      <c r="M161" s="160">
        <v>128.12</v>
      </c>
      <c r="N161" s="160" t="s">
        <v>2724</v>
      </c>
      <c r="O161" s="160" t="s">
        <v>2724</v>
      </c>
      <c r="P161" s="160" t="s">
        <v>2724</v>
      </c>
    </row>
    <row r="162" spans="1:16">
      <c r="A162" s="158" t="s">
        <v>2881</v>
      </c>
      <c r="B162" s="159">
        <f t="shared" si="4"/>
        <v>802.77</v>
      </c>
      <c r="C162" s="160">
        <v>802.77</v>
      </c>
      <c r="D162" s="160" t="s">
        <v>2724</v>
      </c>
      <c r="E162" s="160"/>
      <c r="F162" s="160" t="s">
        <v>2724</v>
      </c>
      <c r="G162" s="160" t="s">
        <v>2724</v>
      </c>
      <c r="H162" s="160" t="s">
        <v>2724</v>
      </c>
      <c r="I162" s="160" t="s">
        <v>2724</v>
      </c>
      <c r="J162" s="160" t="s">
        <v>2724</v>
      </c>
      <c r="K162" s="161">
        <f t="shared" si="5"/>
        <v>802.77</v>
      </c>
      <c r="L162" s="160">
        <v>802.77</v>
      </c>
      <c r="M162" s="160" t="s">
        <v>2724</v>
      </c>
      <c r="N162" s="160" t="s">
        <v>2724</v>
      </c>
      <c r="O162" s="160" t="s">
        <v>2724</v>
      </c>
      <c r="P162" s="160" t="s">
        <v>2724</v>
      </c>
    </row>
    <row r="163" spans="1:16">
      <c r="A163" s="158" t="s">
        <v>2882</v>
      </c>
      <c r="B163" s="159">
        <f t="shared" si="4"/>
        <v>5478.4</v>
      </c>
      <c r="C163" s="160">
        <v>379.17</v>
      </c>
      <c r="D163" s="160" t="s">
        <v>2724</v>
      </c>
      <c r="E163" s="160"/>
      <c r="F163" s="160" t="s">
        <v>2724</v>
      </c>
      <c r="G163" s="160" t="s">
        <v>2724</v>
      </c>
      <c r="H163" s="160" t="s">
        <v>2724</v>
      </c>
      <c r="I163" s="160" t="s">
        <v>2724</v>
      </c>
      <c r="J163" s="160">
        <v>5099.2299999999996</v>
      </c>
      <c r="K163" s="161">
        <f t="shared" si="5"/>
        <v>5478.4</v>
      </c>
      <c r="L163" s="160">
        <v>239.32</v>
      </c>
      <c r="M163" s="160">
        <v>4468.42</v>
      </c>
      <c r="N163" s="160" t="s">
        <v>2724</v>
      </c>
      <c r="O163" s="160" t="s">
        <v>2724</v>
      </c>
      <c r="P163" s="160">
        <v>770.66</v>
      </c>
    </row>
    <row r="164" spans="1:16">
      <c r="A164" s="158" t="s">
        <v>2883</v>
      </c>
      <c r="B164" s="159">
        <f t="shared" si="4"/>
        <v>40471.550000000003</v>
      </c>
      <c r="C164" s="160">
        <v>25615.5</v>
      </c>
      <c r="D164" s="160" t="s">
        <v>2724</v>
      </c>
      <c r="E164" s="160"/>
      <c r="F164" s="160" t="s">
        <v>2724</v>
      </c>
      <c r="G164" s="160" t="s">
        <v>2724</v>
      </c>
      <c r="H164" s="160" t="s">
        <v>2724</v>
      </c>
      <c r="I164" s="160">
        <v>2655.06</v>
      </c>
      <c r="J164" s="160">
        <v>12200.99</v>
      </c>
      <c r="K164" s="161">
        <f t="shared" si="5"/>
        <v>40471.550000000003</v>
      </c>
      <c r="L164" s="160">
        <v>7062.55</v>
      </c>
      <c r="M164" s="160">
        <v>21157.61</v>
      </c>
      <c r="N164" s="160" t="s">
        <v>2724</v>
      </c>
      <c r="O164" s="160" t="s">
        <v>2724</v>
      </c>
      <c r="P164" s="160">
        <v>12251.39</v>
      </c>
    </row>
    <row r="165" spans="1:16">
      <c r="A165" s="158" t="s">
        <v>2884</v>
      </c>
      <c r="B165" s="159">
        <f t="shared" si="4"/>
        <v>14175.93</v>
      </c>
      <c r="C165" s="160">
        <v>9887.11</v>
      </c>
      <c r="D165" s="160">
        <v>753.82</v>
      </c>
      <c r="E165" s="160"/>
      <c r="F165" s="160" t="s">
        <v>2724</v>
      </c>
      <c r="G165" s="160" t="s">
        <v>2724</v>
      </c>
      <c r="H165" s="160" t="s">
        <v>2724</v>
      </c>
      <c r="I165" s="160" t="s">
        <v>2724</v>
      </c>
      <c r="J165" s="160">
        <v>3535</v>
      </c>
      <c r="K165" s="161">
        <f t="shared" si="5"/>
        <v>14175.93</v>
      </c>
      <c r="L165" s="160">
        <v>393.32</v>
      </c>
      <c r="M165" s="160">
        <v>12461.61</v>
      </c>
      <c r="N165" s="160" t="s">
        <v>2724</v>
      </c>
      <c r="O165" s="160" t="s">
        <v>2724</v>
      </c>
      <c r="P165" s="160">
        <v>1321</v>
      </c>
    </row>
    <row r="166" spans="1:16">
      <c r="A166" s="158" t="s">
        <v>2885</v>
      </c>
      <c r="B166" s="159">
        <f t="shared" si="4"/>
        <v>89.759999999999991</v>
      </c>
      <c r="C166" s="160">
        <v>87.94</v>
      </c>
      <c r="D166" s="160" t="s">
        <v>2724</v>
      </c>
      <c r="E166" s="160"/>
      <c r="F166" s="160" t="s">
        <v>2724</v>
      </c>
      <c r="G166" s="160" t="s">
        <v>2724</v>
      </c>
      <c r="H166" s="160" t="s">
        <v>2724</v>
      </c>
      <c r="I166" s="160" t="s">
        <v>2724</v>
      </c>
      <c r="J166" s="160">
        <v>1.82</v>
      </c>
      <c r="K166" s="161">
        <f t="shared" si="5"/>
        <v>89.76</v>
      </c>
      <c r="L166" s="160">
        <v>82.48</v>
      </c>
      <c r="M166" s="160" t="s">
        <v>2724</v>
      </c>
      <c r="N166" s="160" t="s">
        <v>2724</v>
      </c>
      <c r="O166" s="160" t="s">
        <v>2724</v>
      </c>
      <c r="P166" s="160">
        <v>7.28</v>
      </c>
    </row>
    <row r="167" spans="1:16">
      <c r="A167" s="158" t="s">
        <v>2886</v>
      </c>
      <c r="B167" s="159">
        <f t="shared" si="4"/>
        <v>552.70000000000005</v>
      </c>
      <c r="C167" s="160">
        <v>411.75</v>
      </c>
      <c r="D167" s="160" t="s">
        <v>2724</v>
      </c>
      <c r="E167" s="160"/>
      <c r="F167" s="160" t="s">
        <v>2724</v>
      </c>
      <c r="G167" s="160" t="s">
        <v>2724</v>
      </c>
      <c r="H167" s="160" t="s">
        <v>2724</v>
      </c>
      <c r="I167" s="160">
        <v>0.3</v>
      </c>
      <c r="J167" s="160">
        <v>140.65</v>
      </c>
      <c r="K167" s="161">
        <f t="shared" si="5"/>
        <v>552.70000000000005</v>
      </c>
      <c r="L167" s="160">
        <v>447.2</v>
      </c>
      <c r="M167" s="160">
        <v>12</v>
      </c>
      <c r="N167" s="160" t="s">
        <v>2724</v>
      </c>
      <c r="O167" s="160" t="s">
        <v>2724</v>
      </c>
      <c r="P167" s="160">
        <v>93.5</v>
      </c>
    </row>
    <row r="168" spans="1:16">
      <c r="A168" s="158" t="s">
        <v>2887</v>
      </c>
      <c r="B168" s="159">
        <f t="shared" si="4"/>
        <v>1720.23</v>
      </c>
      <c r="C168" s="160">
        <v>1155.3</v>
      </c>
      <c r="D168" s="160" t="s">
        <v>2724</v>
      </c>
      <c r="E168" s="160"/>
      <c r="F168" s="160" t="s">
        <v>2724</v>
      </c>
      <c r="G168" s="160" t="s">
        <v>2724</v>
      </c>
      <c r="H168" s="160" t="s">
        <v>2724</v>
      </c>
      <c r="I168" s="160" t="s">
        <v>2724</v>
      </c>
      <c r="J168" s="160">
        <v>564.92999999999995</v>
      </c>
      <c r="K168" s="161">
        <f t="shared" si="5"/>
        <v>1720.23</v>
      </c>
      <c r="L168" s="160">
        <v>1224.8900000000001</v>
      </c>
      <c r="M168" s="160" t="s">
        <v>2724</v>
      </c>
      <c r="N168" s="160" t="s">
        <v>2724</v>
      </c>
      <c r="O168" s="160" t="s">
        <v>2724</v>
      </c>
      <c r="P168" s="160">
        <v>495.34</v>
      </c>
    </row>
    <row r="169" spans="1:16">
      <c r="A169" s="158" t="s">
        <v>2888</v>
      </c>
      <c r="B169" s="159">
        <f t="shared" si="4"/>
        <v>130.15</v>
      </c>
      <c r="C169" s="160">
        <v>130.11000000000001</v>
      </c>
      <c r="D169" s="160" t="s">
        <v>2724</v>
      </c>
      <c r="E169" s="160"/>
      <c r="F169" s="160" t="s">
        <v>2724</v>
      </c>
      <c r="G169" s="160" t="s">
        <v>2724</v>
      </c>
      <c r="H169" s="160" t="s">
        <v>2724</v>
      </c>
      <c r="I169" s="160" t="s">
        <v>2724</v>
      </c>
      <c r="J169" s="160">
        <v>0.04</v>
      </c>
      <c r="K169" s="161">
        <f t="shared" si="5"/>
        <v>130.15</v>
      </c>
      <c r="L169" s="160">
        <v>129.29</v>
      </c>
      <c r="M169" s="160" t="s">
        <v>2724</v>
      </c>
      <c r="N169" s="160" t="s">
        <v>2724</v>
      </c>
      <c r="O169" s="160" t="s">
        <v>2724</v>
      </c>
      <c r="P169" s="160">
        <v>0.86</v>
      </c>
    </row>
    <row r="170" spans="1:16">
      <c r="A170" s="158" t="s">
        <v>2889</v>
      </c>
      <c r="B170" s="159">
        <f t="shared" si="4"/>
        <v>257.65999999999997</v>
      </c>
      <c r="C170" s="160">
        <v>189.13</v>
      </c>
      <c r="D170" s="160" t="s">
        <v>2724</v>
      </c>
      <c r="E170" s="160"/>
      <c r="F170" s="160" t="s">
        <v>2724</v>
      </c>
      <c r="G170" s="160" t="s">
        <v>2724</v>
      </c>
      <c r="H170" s="160" t="s">
        <v>2724</v>
      </c>
      <c r="I170" s="160" t="s">
        <v>2724</v>
      </c>
      <c r="J170" s="160">
        <v>68.53</v>
      </c>
      <c r="K170" s="161">
        <f t="shared" si="5"/>
        <v>257.65999999999997</v>
      </c>
      <c r="L170" s="160">
        <v>216.48</v>
      </c>
      <c r="M170" s="160" t="s">
        <v>2724</v>
      </c>
      <c r="N170" s="160" t="s">
        <v>2724</v>
      </c>
      <c r="O170" s="160" t="s">
        <v>2724</v>
      </c>
      <c r="P170" s="160">
        <v>41.18</v>
      </c>
    </row>
    <row r="171" spans="1:16">
      <c r="A171" s="158" t="s">
        <v>2890</v>
      </c>
      <c r="B171" s="159">
        <f t="shared" si="4"/>
        <v>559.41999999999996</v>
      </c>
      <c r="C171" s="160">
        <v>537.13</v>
      </c>
      <c r="D171" s="160" t="s">
        <v>2724</v>
      </c>
      <c r="E171" s="160"/>
      <c r="F171" s="160" t="s">
        <v>2724</v>
      </c>
      <c r="G171" s="160" t="s">
        <v>2724</v>
      </c>
      <c r="H171" s="160" t="s">
        <v>2724</v>
      </c>
      <c r="I171" s="160" t="s">
        <v>2724</v>
      </c>
      <c r="J171" s="160">
        <v>22.29</v>
      </c>
      <c r="K171" s="161">
        <f t="shared" si="5"/>
        <v>559.42000000000007</v>
      </c>
      <c r="L171" s="160">
        <v>480.23</v>
      </c>
      <c r="M171" s="160">
        <v>70.680000000000007</v>
      </c>
      <c r="N171" s="160" t="s">
        <v>2724</v>
      </c>
      <c r="O171" s="160" t="s">
        <v>2724</v>
      </c>
      <c r="P171" s="160">
        <v>8.51</v>
      </c>
    </row>
    <row r="172" spans="1:16">
      <c r="A172" s="158" t="s">
        <v>2891</v>
      </c>
      <c r="B172" s="159">
        <f t="shared" si="4"/>
        <v>2021.13</v>
      </c>
      <c r="C172" s="160">
        <v>1169.48</v>
      </c>
      <c r="D172" s="160">
        <v>663.86</v>
      </c>
      <c r="E172" s="160"/>
      <c r="F172" s="160" t="s">
        <v>2724</v>
      </c>
      <c r="G172" s="160" t="s">
        <v>2724</v>
      </c>
      <c r="H172" s="160" t="s">
        <v>2724</v>
      </c>
      <c r="I172" s="160">
        <v>97.23</v>
      </c>
      <c r="J172" s="160">
        <v>90.56</v>
      </c>
      <c r="K172" s="161">
        <f t="shared" si="5"/>
        <v>2021.1299999999999</v>
      </c>
      <c r="L172" s="160">
        <v>1261.43</v>
      </c>
      <c r="M172" s="160">
        <v>663.86</v>
      </c>
      <c r="N172" s="160" t="s">
        <v>2724</v>
      </c>
      <c r="O172" s="160" t="s">
        <v>2724</v>
      </c>
      <c r="P172" s="160">
        <v>95.84</v>
      </c>
    </row>
    <row r="173" spans="1:16">
      <c r="A173" s="158" t="s">
        <v>2892</v>
      </c>
      <c r="B173" s="159">
        <f t="shared" si="4"/>
        <v>14775.599999999999</v>
      </c>
      <c r="C173" s="160">
        <v>9984.2199999999993</v>
      </c>
      <c r="D173" s="160">
        <v>424</v>
      </c>
      <c r="E173" s="160"/>
      <c r="F173" s="160" t="s">
        <v>2724</v>
      </c>
      <c r="G173" s="160" t="s">
        <v>2724</v>
      </c>
      <c r="H173" s="160" t="s">
        <v>2724</v>
      </c>
      <c r="I173" s="160">
        <v>0.17</v>
      </c>
      <c r="J173" s="160">
        <v>4367.21</v>
      </c>
      <c r="K173" s="161">
        <f t="shared" si="5"/>
        <v>14775.599999999999</v>
      </c>
      <c r="L173" s="160">
        <v>301</v>
      </c>
      <c r="M173" s="160">
        <v>2977.3</v>
      </c>
      <c r="N173" s="160" t="s">
        <v>2724</v>
      </c>
      <c r="O173" s="160" t="s">
        <v>2724</v>
      </c>
      <c r="P173" s="160">
        <v>11497.3</v>
      </c>
    </row>
    <row r="174" spans="1:16">
      <c r="A174" s="158" t="s">
        <v>2893</v>
      </c>
      <c r="B174" s="159">
        <f t="shared" si="4"/>
        <v>307</v>
      </c>
      <c r="C174" s="160">
        <v>264.29000000000002</v>
      </c>
      <c r="D174" s="160" t="s">
        <v>2724</v>
      </c>
      <c r="E174" s="160"/>
      <c r="F174" s="160" t="s">
        <v>2724</v>
      </c>
      <c r="G174" s="160" t="s">
        <v>2724</v>
      </c>
      <c r="H174" s="160" t="s">
        <v>2724</v>
      </c>
      <c r="I174" s="160" t="s">
        <v>2724</v>
      </c>
      <c r="J174" s="160">
        <v>42.71</v>
      </c>
      <c r="K174" s="161">
        <f t="shared" si="5"/>
        <v>307</v>
      </c>
      <c r="L174" s="160">
        <v>267.37</v>
      </c>
      <c r="M174" s="160" t="s">
        <v>2724</v>
      </c>
      <c r="N174" s="160" t="s">
        <v>2724</v>
      </c>
      <c r="O174" s="160" t="s">
        <v>2724</v>
      </c>
      <c r="P174" s="160">
        <v>39.630000000000003</v>
      </c>
    </row>
    <row r="175" spans="1:16">
      <c r="A175" s="158" t="s">
        <v>2894</v>
      </c>
      <c r="B175" s="159">
        <f t="shared" si="4"/>
        <v>1217.3600000000001</v>
      </c>
      <c r="C175" s="160">
        <v>943.5</v>
      </c>
      <c r="D175" s="160" t="s">
        <v>2724</v>
      </c>
      <c r="E175" s="160"/>
      <c r="F175" s="160" t="s">
        <v>2724</v>
      </c>
      <c r="G175" s="160" t="s">
        <v>2724</v>
      </c>
      <c r="H175" s="160" t="s">
        <v>2724</v>
      </c>
      <c r="I175" s="160">
        <v>3.33</v>
      </c>
      <c r="J175" s="160">
        <v>270.52999999999997</v>
      </c>
      <c r="K175" s="161">
        <f t="shared" si="5"/>
        <v>1217.3600000000001</v>
      </c>
      <c r="L175" s="160">
        <v>976.47</v>
      </c>
      <c r="M175" s="160">
        <v>7.88</v>
      </c>
      <c r="N175" s="160" t="s">
        <v>2724</v>
      </c>
      <c r="O175" s="160" t="s">
        <v>2724</v>
      </c>
      <c r="P175" s="160">
        <v>233.01</v>
      </c>
    </row>
    <row r="176" spans="1:16">
      <c r="A176" s="158" t="s">
        <v>2895</v>
      </c>
      <c r="B176" s="159">
        <f t="shared" si="4"/>
        <v>253.29</v>
      </c>
      <c r="C176" s="160">
        <v>252.85</v>
      </c>
      <c r="D176" s="160" t="s">
        <v>2724</v>
      </c>
      <c r="E176" s="160"/>
      <c r="F176" s="160" t="s">
        <v>2724</v>
      </c>
      <c r="G176" s="160" t="s">
        <v>2724</v>
      </c>
      <c r="H176" s="160" t="s">
        <v>2724</v>
      </c>
      <c r="I176" s="160">
        <v>0.03</v>
      </c>
      <c r="J176" s="160">
        <v>0.41</v>
      </c>
      <c r="K176" s="161">
        <f t="shared" si="5"/>
        <v>253.29</v>
      </c>
      <c r="L176" s="160">
        <v>150.29</v>
      </c>
      <c r="M176" s="160">
        <v>102.63</v>
      </c>
      <c r="N176" s="160" t="s">
        <v>2724</v>
      </c>
      <c r="O176" s="160" t="s">
        <v>2724</v>
      </c>
      <c r="P176" s="160">
        <v>0.37</v>
      </c>
    </row>
    <row r="177" spans="1:16">
      <c r="A177" s="158" t="s">
        <v>2896</v>
      </c>
      <c r="B177" s="159">
        <f t="shared" si="4"/>
        <v>3128.0499999999997</v>
      </c>
      <c r="C177" s="160">
        <v>2188.41</v>
      </c>
      <c r="D177" s="160">
        <v>135.97999999999999</v>
      </c>
      <c r="E177" s="160"/>
      <c r="F177" s="160" t="s">
        <v>2724</v>
      </c>
      <c r="G177" s="160" t="s">
        <v>2724</v>
      </c>
      <c r="H177" s="160" t="s">
        <v>2724</v>
      </c>
      <c r="I177" s="160" t="s">
        <v>2724</v>
      </c>
      <c r="J177" s="160">
        <v>803.66</v>
      </c>
      <c r="K177" s="161">
        <f t="shared" si="5"/>
        <v>3128.05</v>
      </c>
      <c r="L177" s="160">
        <v>1475.99</v>
      </c>
      <c r="M177" s="160">
        <v>799.57</v>
      </c>
      <c r="N177" s="160" t="s">
        <v>2724</v>
      </c>
      <c r="O177" s="160" t="s">
        <v>2724</v>
      </c>
      <c r="P177" s="160">
        <v>852.49</v>
      </c>
    </row>
    <row r="178" spans="1:16">
      <c r="A178" s="158" t="s">
        <v>2897</v>
      </c>
      <c r="B178" s="159">
        <f t="shared" si="4"/>
        <v>2522.6099999999997</v>
      </c>
      <c r="C178" s="160">
        <v>20.87</v>
      </c>
      <c r="D178" s="160">
        <v>2501.7399999999998</v>
      </c>
      <c r="E178" s="160"/>
      <c r="F178" s="160" t="s">
        <v>2724</v>
      </c>
      <c r="G178" s="160" t="s">
        <v>2724</v>
      </c>
      <c r="H178" s="160" t="s">
        <v>2724</v>
      </c>
      <c r="I178" s="160" t="s">
        <v>2724</v>
      </c>
      <c r="J178" s="160" t="s">
        <v>2724</v>
      </c>
      <c r="K178" s="161">
        <f t="shared" si="5"/>
        <v>2522.61</v>
      </c>
      <c r="L178" s="160">
        <v>67.88</v>
      </c>
      <c r="M178" s="160">
        <v>2454.73</v>
      </c>
      <c r="N178" s="160" t="s">
        <v>2724</v>
      </c>
      <c r="O178" s="160" t="s">
        <v>2724</v>
      </c>
      <c r="P178" s="160" t="s">
        <v>2724</v>
      </c>
    </row>
    <row r="179" spans="1:16">
      <c r="A179" s="158" t="s">
        <v>2898</v>
      </c>
      <c r="B179" s="159">
        <f t="shared" si="4"/>
        <v>214.76</v>
      </c>
      <c r="C179" s="160">
        <v>203.97</v>
      </c>
      <c r="D179" s="160" t="s">
        <v>2724</v>
      </c>
      <c r="E179" s="160"/>
      <c r="F179" s="160" t="s">
        <v>2724</v>
      </c>
      <c r="G179" s="160" t="s">
        <v>2724</v>
      </c>
      <c r="H179" s="160" t="s">
        <v>2724</v>
      </c>
      <c r="I179" s="160" t="s">
        <v>2724</v>
      </c>
      <c r="J179" s="160">
        <v>10.79</v>
      </c>
      <c r="K179" s="161">
        <f t="shared" si="5"/>
        <v>214.76</v>
      </c>
      <c r="L179" s="160">
        <v>92.94</v>
      </c>
      <c r="M179" s="160">
        <v>115.18</v>
      </c>
      <c r="N179" s="160" t="s">
        <v>2724</v>
      </c>
      <c r="O179" s="160" t="s">
        <v>2724</v>
      </c>
      <c r="P179" s="160">
        <v>6.64</v>
      </c>
    </row>
    <row r="180" spans="1:16">
      <c r="A180" s="158" t="s">
        <v>2899</v>
      </c>
      <c r="B180" s="159">
        <f t="shared" si="4"/>
        <v>5919.1900000000005</v>
      </c>
      <c r="C180" s="160">
        <v>1480.99</v>
      </c>
      <c r="D180" s="160">
        <v>2815.35</v>
      </c>
      <c r="E180" s="160"/>
      <c r="F180" s="160" t="s">
        <v>2724</v>
      </c>
      <c r="G180" s="160" t="s">
        <v>2724</v>
      </c>
      <c r="H180" s="160" t="s">
        <v>2724</v>
      </c>
      <c r="I180" s="160">
        <v>500</v>
      </c>
      <c r="J180" s="160">
        <v>1122.8499999999999</v>
      </c>
      <c r="K180" s="161">
        <f t="shared" si="5"/>
        <v>5919.19</v>
      </c>
      <c r="L180" s="160">
        <v>740.26</v>
      </c>
      <c r="M180" s="160">
        <v>4093.56</v>
      </c>
      <c r="N180" s="160" t="s">
        <v>2724</v>
      </c>
      <c r="O180" s="160" t="s">
        <v>2724</v>
      </c>
      <c r="P180" s="160">
        <v>1085.3699999999999</v>
      </c>
    </row>
    <row r="181" spans="1:16">
      <c r="A181" s="158" t="s">
        <v>2900</v>
      </c>
      <c r="B181" s="159">
        <f t="shared" si="4"/>
        <v>189.26</v>
      </c>
      <c r="C181" s="160">
        <v>179.17</v>
      </c>
      <c r="D181" s="160" t="s">
        <v>2724</v>
      </c>
      <c r="E181" s="160"/>
      <c r="F181" s="160" t="s">
        <v>2724</v>
      </c>
      <c r="G181" s="160" t="s">
        <v>2724</v>
      </c>
      <c r="H181" s="160" t="s">
        <v>2724</v>
      </c>
      <c r="I181" s="160" t="s">
        <v>2724</v>
      </c>
      <c r="J181" s="160">
        <v>10.09</v>
      </c>
      <c r="K181" s="161">
        <f t="shared" si="5"/>
        <v>189.26</v>
      </c>
      <c r="L181" s="160">
        <v>171.14</v>
      </c>
      <c r="M181" s="160" t="s">
        <v>2724</v>
      </c>
      <c r="N181" s="160" t="s">
        <v>2724</v>
      </c>
      <c r="O181" s="160" t="s">
        <v>2724</v>
      </c>
      <c r="P181" s="160">
        <v>18.12</v>
      </c>
    </row>
    <row r="182" spans="1:16">
      <c r="A182" s="158" t="s">
        <v>2901</v>
      </c>
      <c r="B182" s="159">
        <f t="shared" si="4"/>
        <v>194.27</v>
      </c>
      <c r="C182" s="160">
        <v>194.27</v>
      </c>
      <c r="D182" s="160" t="s">
        <v>2724</v>
      </c>
      <c r="E182" s="160"/>
      <c r="F182" s="160" t="s">
        <v>2724</v>
      </c>
      <c r="G182" s="160" t="s">
        <v>2724</v>
      </c>
      <c r="H182" s="160" t="s">
        <v>2724</v>
      </c>
      <c r="I182" s="160" t="s">
        <v>2724</v>
      </c>
      <c r="J182" s="160" t="s">
        <v>2724</v>
      </c>
      <c r="K182" s="161">
        <f t="shared" si="5"/>
        <v>194.27</v>
      </c>
      <c r="L182" s="160">
        <v>127</v>
      </c>
      <c r="M182" s="160">
        <v>54.65</v>
      </c>
      <c r="N182" s="160" t="s">
        <v>2724</v>
      </c>
      <c r="O182" s="160" t="s">
        <v>2724</v>
      </c>
      <c r="P182" s="160">
        <v>12.62</v>
      </c>
    </row>
    <row r="183" spans="1:16">
      <c r="A183" s="158" t="s">
        <v>2902</v>
      </c>
      <c r="B183" s="159">
        <f t="shared" si="4"/>
        <v>509.77</v>
      </c>
      <c r="C183" s="160">
        <v>509.77</v>
      </c>
      <c r="D183" s="160" t="s">
        <v>2724</v>
      </c>
      <c r="E183" s="160"/>
      <c r="F183" s="160" t="s">
        <v>2724</v>
      </c>
      <c r="G183" s="160" t="s">
        <v>2724</v>
      </c>
      <c r="H183" s="160" t="s">
        <v>2724</v>
      </c>
      <c r="I183" s="160" t="s">
        <v>2724</v>
      </c>
      <c r="J183" s="160" t="s">
        <v>2724</v>
      </c>
      <c r="K183" s="161">
        <f t="shared" si="5"/>
        <v>509.77</v>
      </c>
      <c r="L183" s="160">
        <v>453.55</v>
      </c>
      <c r="M183" s="160" t="s">
        <v>2724</v>
      </c>
      <c r="N183" s="160" t="s">
        <v>2724</v>
      </c>
      <c r="O183" s="160" t="s">
        <v>2724</v>
      </c>
      <c r="P183" s="160">
        <v>56.22</v>
      </c>
    </row>
    <row r="184" spans="1:16">
      <c r="A184" s="158" t="s">
        <v>2903</v>
      </c>
      <c r="B184" s="159">
        <f t="shared" si="4"/>
        <v>289.11</v>
      </c>
      <c r="C184" s="160">
        <v>216.62</v>
      </c>
      <c r="D184" s="160" t="s">
        <v>2724</v>
      </c>
      <c r="E184" s="160"/>
      <c r="F184" s="160" t="s">
        <v>2724</v>
      </c>
      <c r="G184" s="160" t="s">
        <v>2724</v>
      </c>
      <c r="H184" s="160" t="s">
        <v>2724</v>
      </c>
      <c r="I184" s="160">
        <v>13.07</v>
      </c>
      <c r="J184" s="160">
        <v>59.42</v>
      </c>
      <c r="K184" s="161">
        <f t="shared" si="5"/>
        <v>289.11</v>
      </c>
      <c r="L184" s="160">
        <v>200.98</v>
      </c>
      <c r="M184" s="160">
        <v>51.58</v>
      </c>
      <c r="N184" s="160" t="s">
        <v>2724</v>
      </c>
      <c r="O184" s="160" t="s">
        <v>2724</v>
      </c>
      <c r="P184" s="160">
        <v>36.549999999999997</v>
      </c>
    </row>
    <row r="185" spans="1:16">
      <c r="A185" s="158" t="s">
        <v>2904</v>
      </c>
      <c r="B185" s="159">
        <f t="shared" si="4"/>
        <v>87.89</v>
      </c>
      <c r="C185" s="160">
        <v>85.91</v>
      </c>
      <c r="D185" s="160" t="s">
        <v>2724</v>
      </c>
      <c r="E185" s="160"/>
      <c r="F185" s="160" t="s">
        <v>2724</v>
      </c>
      <c r="G185" s="160" t="s">
        <v>2724</v>
      </c>
      <c r="H185" s="160" t="s">
        <v>2724</v>
      </c>
      <c r="I185" s="160">
        <v>0.01</v>
      </c>
      <c r="J185" s="160">
        <v>1.97</v>
      </c>
      <c r="K185" s="161">
        <f t="shared" si="5"/>
        <v>87.89</v>
      </c>
      <c r="L185" s="160">
        <v>79.52</v>
      </c>
      <c r="M185" s="160" t="s">
        <v>2724</v>
      </c>
      <c r="N185" s="160" t="s">
        <v>2724</v>
      </c>
      <c r="O185" s="160" t="s">
        <v>2724</v>
      </c>
      <c r="P185" s="160">
        <v>8.3699999999999992</v>
      </c>
    </row>
    <row r="186" spans="1:16">
      <c r="A186" s="158" t="s">
        <v>2905</v>
      </c>
      <c r="B186" s="159">
        <f t="shared" si="4"/>
        <v>1604.3999999999999</v>
      </c>
      <c r="C186" s="160">
        <v>1392.45</v>
      </c>
      <c r="D186" s="160" t="s">
        <v>2724</v>
      </c>
      <c r="E186" s="160"/>
      <c r="F186" s="160">
        <v>96.09</v>
      </c>
      <c r="G186" s="160" t="s">
        <v>2724</v>
      </c>
      <c r="H186" s="160" t="s">
        <v>2724</v>
      </c>
      <c r="I186" s="160" t="s">
        <v>2724</v>
      </c>
      <c r="J186" s="160">
        <v>115.86</v>
      </c>
      <c r="K186" s="161">
        <f t="shared" si="5"/>
        <v>1604.4</v>
      </c>
      <c r="L186" s="160">
        <v>1604.15</v>
      </c>
      <c r="M186" s="160" t="s">
        <v>2724</v>
      </c>
      <c r="N186" s="160" t="s">
        <v>2724</v>
      </c>
      <c r="O186" s="160" t="s">
        <v>2724</v>
      </c>
      <c r="P186" s="160">
        <v>0.25</v>
      </c>
    </row>
    <row r="187" spans="1:16">
      <c r="A187" s="158" t="s">
        <v>2906</v>
      </c>
      <c r="B187" s="159">
        <f t="shared" si="4"/>
        <v>3906.8700000000003</v>
      </c>
      <c r="C187" s="160">
        <v>2917.57</v>
      </c>
      <c r="D187" s="160" t="s">
        <v>2724</v>
      </c>
      <c r="E187" s="160"/>
      <c r="F187" s="160">
        <v>188.17</v>
      </c>
      <c r="G187" s="160" t="s">
        <v>2724</v>
      </c>
      <c r="H187" s="160" t="s">
        <v>2724</v>
      </c>
      <c r="I187" s="160">
        <v>351.09</v>
      </c>
      <c r="J187" s="160">
        <v>450.04</v>
      </c>
      <c r="K187" s="161">
        <f t="shared" si="5"/>
        <v>3906.87</v>
      </c>
      <c r="L187" s="160">
        <v>3346.4</v>
      </c>
      <c r="M187" s="160" t="s">
        <v>2724</v>
      </c>
      <c r="N187" s="160" t="s">
        <v>2724</v>
      </c>
      <c r="O187" s="160" t="s">
        <v>2724</v>
      </c>
      <c r="P187" s="160">
        <v>560.47</v>
      </c>
    </row>
    <row r="188" spans="1:16">
      <c r="A188" s="158" t="s">
        <v>2907</v>
      </c>
      <c r="B188" s="159">
        <f t="shared" si="4"/>
        <v>11205.23</v>
      </c>
      <c r="C188" s="160">
        <v>9739.7199999999993</v>
      </c>
      <c r="D188" s="160" t="s">
        <v>2724</v>
      </c>
      <c r="E188" s="160"/>
      <c r="F188" s="160" t="s">
        <v>2724</v>
      </c>
      <c r="G188" s="160" t="s">
        <v>2724</v>
      </c>
      <c r="H188" s="160" t="s">
        <v>2724</v>
      </c>
      <c r="I188" s="160">
        <v>6</v>
      </c>
      <c r="J188" s="160">
        <v>1459.51</v>
      </c>
      <c r="K188" s="161">
        <f t="shared" si="5"/>
        <v>11205.23</v>
      </c>
      <c r="L188" s="160">
        <v>4901.79</v>
      </c>
      <c r="M188" s="160">
        <v>3066.13</v>
      </c>
      <c r="N188" s="160" t="s">
        <v>2724</v>
      </c>
      <c r="O188" s="160" t="s">
        <v>2724</v>
      </c>
      <c r="P188" s="160">
        <v>3237.31</v>
      </c>
    </row>
    <row r="189" spans="1:16">
      <c r="A189" s="158" t="s">
        <v>2908</v>
      </c>
      <c r="B189" s="159">
        <f t="shared" si="4"/>
        <v>451.8</v>
      </c>
      <c r="C189" s="160">
        <v>447.47</v>
      </c>
      <c r="D189" s="160" t="s">
        <v>2724</v>
      </c>
      <c r="E189" s="160"/>
      <c r="F189" s="160" t="s">
        <v>2724</v>
      </c>
      <c r="G189" s="160" t="s">
        <v>2724</v>
      </c>
      <c r="H189" s="160" t="s">
        <v>2724</v>
      </c>
      <c r="I189" s="160">
        <v>0.06</v>
      </c>
      <c r="J189" s="160">
        <v>4.2699999999999996</v>
      </c>
      <c r="K189" s="161">
        <f t="shared" si="5"/>
        <v>451.79999999999995</v>
      </c>
      <c r="L189" s="160">
        <v>205.17</v>
      </c>
      <c r="M189" s="160">
        <v>198.49</v>
      </c>
      <c r="N189" s="160" t="s">
        <v>2724</v>
      </c>
      <c r="O189" s="160" t="s">
        <v>2724</v>
      </c>
      <c r="P189" s="160">
        <v>48.14</v>
      </c>
    </row>
    <row r="190" spans="1:16">
      <c r="A190" s="158" t="s">
        <v>2909</v>
      </c>
      <c r="B190" s="159">
        <f t="shared" si="4"/>
        <v>222.45</v>
      </c>
      <c r="C190" s="160">
        <v>187.44</v>
      </c>
      <c r="D190" s="160">
        <v>8.07</v>
      </c>
      <c r="E190" s="160"/>
      <c r="F190" s="160" t="s">
        <v>2724</v>
      </c>
      <c r="G190" s="160" t="s">
        <v>2724</v>
      </c>
      <c r="H190" s="160" t="s">
        <v>2724</v>
      </c>
      <c r="I190" s="160">
        <v>3.11</v>
      </c>
      <c r="J190" s="160">
        <v>23.83</v>
      </c>
      <c r="K190" s="161">
        <f t="shared" si="5"/>
        <v>222.45</v>
      </c>
      <c r="L190" s="160">
        <v>153.66</v>
      </c>
      <c r="M190" s="160">
        <v>35.9</v>
      </c>
      <c r="N190" s="160" t="s">
        <v>2724</v>
      </c>
      <c r="O190" s="160" t="s">
        <v>2724</v>
      </c>
      <c r="P190" s="160">
        <v>32.89</v>
      </c>
    </row>
    <row r="191" spans="1:16">
      <c r="A191" s="158" t="s">
        <v>2910</v>
      </c>
      <c r="B191" s="159">
        <f t="shared" si="4"/>
        <v>1414.4599999999998</v>
      </c>
      <c r="C191" s="160">
        <v>1106</v>
      </c>
      <c r="D191" s="160">
        <v>26.35</v>
      </c>
      <c r="E191" s="160"/>
      <c r="F191" s="160" t="s">
        <v>2724</v>
      </c>
      <c r="G191" s="160" t="s">
        <v>2724</v>
      </c>
      <c r="H191" s="160" t="s">
        <v>2724</v>
      </c>
      <c r="I191" s="160">
        <v>1.82</v>
      </c>
      <c r="J191" s="160">
        <v>280.29000000000002</v>
      </c>
      <c r="K191" s="161">
        <f t="shared" si="5"/>
        <v>1414.46</v>
      </c>
      <c r="L191" s="160">
        <v>975.54</v>
      </c>
      <c r="M191" s="160">
        <v>234.46</v>
      </c>
      <c r="N191" s="160" t="s">
        <v>2724</v>
      </c>
      <c r="O191" s="160" t="s">
        <v>2724</v>
      </c>
      <c r="P191" s="160">
        <v>204.46</v>
      </c>
    </row>
    <row r="192" spans="1:16">
      <c r="A192" s="158" t="s">
        <v>2911</v>
      </c>
      <c r="B192" s="159">
        <f t="shared" si="4"/>
        <v>541.58000000000004</v>
      </c>
      <c r="C192" s="160">
        <v>438.12</v>
      </c>
      <c r="D192" s="160" t="s">
        <v>2724</v>
      </c>
      <c r="E192" s="160"/>
      <c r="F192" s="160" t="s">
        <v>2724</v>
      </c>
      <c r="G192" s="160" t="s">
        <v>2724</v>
      </c>
      <c r="H192" s="160" t="s">
        <v>2724</v>
      </c>
      <c r="I192" s="160">
        <v>28.56</v>
      </c>
      <c r="J192" s="160">
        <v>74.900000000000006</v>
      </c>
      <c r="K192" s="161">
        <f t="shared" si="5"/>
        <v>541.57999999999993</v>
      </c>
      <c r="L192" s="160">
        <v>501.71</v>
      </c>
      <c r="M192" s="160" t="s">
        <v>2724</v>
      </c>
      <c r="N192" s="160" t="s">
        <v>2724</v>
      </c>
      <c r="O192" s="160" t="s">
        <v>2724</v>
      </c>
      <c r="P192" s="160">
        <v>39.869999999999997</v>
      </c>
    </row>
    <row r="193" spans="1:16">
      <c r="A193" s="158" t="s">
        <v>2912</v>
      </c>
      <c r="B193" s="159">
        <f t="shared" si="4"/>
        <v>84.56</v>
      </c>
      <c r="C193" s="160">
        <v>82.01</v>
      </c>
      <c r="D193" s="160" t="s">
        <v>2724</v>
      </c>
      <c r="E193" s="160"/>
      <c r="F193" s="160" t="s">
        <v>2724</v>
      </c>
      <c r="G193" s="160" t="s">
        <v>2724</v>
      </c>
      <c r="H193" s="160" t="s">
        <v>2724</v>
      </c>
      <c r="I193" s="160">
        <v>2</v>
      </c>
      <c r="J193" s="160">
        <v>0.55000000000000004</v>
      </c>
      <c r="K193" s="161">
        <f t="shared" si="5"/>
        <v>84.56</v>
      </c>
      <c r="L193" s="160">
        <v>84.02</v>
      </c>
      <c r="M193" s="160" t="s">
        <v>2724</v>
      </c>
      <c r="N193" s="160" t="s">
        <v>2724</v>
      </c>
      <c r="O193" s="160" t="s">
        <v>2724</v>
      </c>
      <c r="P193" s="160">
        <v>0.54</v>
      </c>
    </row>
    <row r="194" spans="1:16">
      <c r="A194" s="158" t="s">
        <v>2913</v>
      </c>
      <c r="B194" s="159">
        <f t="shared" si="4"/>
        <v>1097.51</v>
      </c>
      <c r="C194" s="160">
        <v>1031.3599999999999</v>
      </c>
      <c r="D194" s="160" t="s">
        <v>2724</v>
      </c>
      <c r="E194" s="160"/>
      <c r="F194" s="160" t="s">
        <v>2724</v>
      </c>
      <c r="G194" s="160" t="s">
        <v>2724</v>
      </c>
      <c r="H194" s="160" t="s">
        <v>2724</v>
      </c>
      <c r="I194" s="160" t="s">
        <v>2724</v>
      </c>
      <c r="J194" s="160">
        <v>66.150000000000006</v>
      </c>
      <c r="K194" s="161">
        <f t="shared" si="5"/>
        <v>1097.51</v>
      </c>
      <c r="L194" s="160">
        <v>1021.06</v>
      </c>
      <c r="M194" s="160" t="s">
        <v>2724</v>
      </c>
      <c r="N194" s="160" t="s">
        <v>2724</v>
      </c>
      <c r="O194" s="160" t="s">
        <v>2724</v>
      </c>
      <c r="P194" s="160">
        <v>76.45</v>
      </c>
    </row>
    <row r="195" spans="1:16">
      <c r="A195" s="158" t="s">
        <v>2914</v>
      </c>
      <c r="B195" s="159">
        <f t="shared" si="4"/>
        <v>90.05</v>
      </c>
      <c r="C195" s="160">
        <v>90.05</v>
      </c>
      <c r="D195" s="160" t="s">
        <v>2724</v>
      </c>
      <c r="E195" s="160"/>
      <c r="F195" s="160" t="s">
        <v>2724</v>
      </c>
      <c r="G195" s="160" t="s">
        <v>2724</v>
      </c>
      <c r="H195" s="160" t="s">
        <v>2724</v>
      </c>
      <c r="I195" s="160" t="s">
        <v>2724</v>
      </c>
      <c r="J195" s="160" t="s">
        <v>2724</v>
      </c>
      <c r="K195" s="161">
        <f t="shared" si="5"/>
        <v>90.05</v>
      </c>
      <c r="L195" s="160">
        <v>78.45</v>
      </c>
      <c r="M195" s="160">
        <v>11.6</v>
      </c>
      <c r="N195" s="160" t="s">
        <v>2724</v>
      </c>
      <c r="O195" s="160" t="s">
        <v>2724</v>
      </c>
      <c r="P195" s="160" t="s">
        <v>2724</v>
      </c>
    </row>
    <row r="196" spans="1:16">
      <c r="A196" s="158" t="s">
        <v>2915</v>
      </c>
      <c r="B196" s="159">
        <f t="shared" si="4"/>
        <v>121.32</v>
      </c>
      <c r="C196" s="160">
        <v>121.32</v>
      </c>
      <c r="D196" s="160" t="s">
        <v>2724</v>
      </c>
      <c r="E196" s="160"/>
      <c r="F196" s="160" t="s">
        <v>2724</v>
      </c>
      <c r="G196" s="160" t="s">
        <v>2724</v>
      </c>
      <c r="H196" s="160" t="s">
        <v>2724</v>
      </c>
      <c r="I196" s="160" t="s">
        <v>2724</v>
      </c>
      <c r="J196" s="160" t="s">
        <v>2724</v>
      </c>
      <c r="K196" s="161">
        <f t="shared" si="5"/>
        <v>121.32</v>
      </c>
      <c r="L196" s="160">
        <v>112.72</v>
      </c>
      <c r="M196" s="160">
        <v>8.6</v>
      </c>
      <c r="N196" s="160" t="s">
        <v>2724</v>
      </c>
      <c r="O196" s="160" t="s">
        <v>2724</v>
      </c>
      <c r="P196" s="160" t="s">
        <v>2724</v>
      </c>
    </row>
    <row r="197" spans="1:16">
      <c r="A197" s="158" t="s">
        <v>2916</v>
      </c>
      <c r="B197" s="159">
        <f t="shared" ref="B197:B260" si="6">SUM(C197:J197)</f>
        <v>80.13</v>
      </c>
      <c r="C197" s="160">
        <v>80.13</v>
      </c>
      <c r="D197" s="160" t="s">
        <v>2724</v>
      </c>
      <c r="E197" s="160"/>
      <c r="F197" s="160" t="s">
        <v>2724</v>
      </c>
      <c r="G197" s="160" t="s">
        <v>2724</v>
      </c>
      <c r="H197" s="160" t="s">
        <v>2724</v>
      </c>
      <c r="I197" s="160" t="s">
        <v>2724</v>
      </c>
      <c r="J197" s="160" t="s">
        <v>2724</v>
      </c>
      <c r="K197" s="161">
        <f t="shared" ref="K197:K260" si="7">SUM(L197:P197)</f>
        <v>80.13</v>
      </c>
      <c r="L197" s="160">
        <v>68.03</v>
      </c>
      <c r="M197" s="160">
        <v>12.1</v>
      </c>
      <c r="N197" s="160" t="s">
        <v>2724</v>
      </c>
      <c r="O197" s="160" t="s">
        <v>2724</v>
      </c>
      <c r="P197" s="160" t="s">
        <v>2724</v>
      </c>
    </row>
    <row r="198" spans="1:16">
      <c r="A198" s="158" t="s">
        <v>2917</v>
      </c>
      <c r="B198" s="159">
        <f t="shared" si="6"/>
        <v>4048.98</v>
      </c>
      <c r="C198" s="160">
        <v>2820.71</v>
      </c>
      <c r="D198" s="160">
        <v>580.49</v>
      </c>
      <c r="E198" s="160"/>
      <c r="F198" s="160" t="s">
        <v>2724</v>
      </c>
      <c r="G198" s="160" t="s">
        <v>2724</v>
      </c>
      <c r="H198" s="160" t="s">
        <v>2724</v>
      </c>
      <c r="I198" s="160">
        <v>127.82</v>
      </c>
      <c r="J198" s="160">
        <v>519.96</v>
      </c>
      <c r="K198" s="161">
        <f t="shared" si="7"/>
        <v>4048.9799999999996</v>
      </c>
      <c r="L198" s="160">
        <v>217.45</v>
      </c>
      <c r="M198" s="160">
        <v>2973.6</v>
      </c>
      <c r="N198" s="160" t="s">
        <v>2724</v>
      </c>
      <c r="O198" s="160" t="s">
        <v>2724</v>
      </c>
      <c r="P198" s="160">
        <v>857.93</v>
      </c>
    </row>
    <row r="199" spans="1:16">
      <c r="A199" s="158" t="s">
        <v>2918</v>
      </c>
      <c r="B199" s="159">
        <f t="shared" si="6"/>
        <v>121.87</v>
      </c>
      <c r="C199" s="160">
        <v>117.08</v>
      </c>
      <c r="D199" s="160" t="s">
        <v>2724</v>
      </c>
      <c r="E199" s="160"/>
      <c r="F199" s="160" t="s">
        <v>2724</v>
      </c>
      <c r="G199" s="160" t="s">
        <v>2724</v>
      </c>
      <c r="H199" s="160" t="s">
        <v>2724</v>
      </c>
      <c r="I199" s="160">
        <v>0.03</v>
      </c>
      <c r="J199" s="160">
        <v>4.76</v>
      </c>
      <c r="K199" s="161">
        <f t="shared" si="7"/>
        <v>121.87</v>
      </c>
      <c r="L199" s="160">
        <v>118.19</v>
      </c>
      <c r="M199" s="160" t="s">
        <v>2724</v>
      </c>
      <c r="N199" s="160" t="s">
        <v>2724</v>
      </c>
      <c r="O199" s="160" t="s">
        <v>2724</v>
      </c>
      <c r="P199" s="160">
        <v>3.68</v>
      </c>
    </row>
    <row r="200" spans="1:16">
      <c r="A200" s="158" t="s">
        <v>2919</v>
      </c>
      <c r="B200" s="159">
        <f t="shared" si="6"/>
        <v>419.43</v>
      </c>
      <c r="C200" s="160">
        <v>403.44</v>
      </c>
      <c r="D200" s="160" t="s">
        <v>2724</v>
      </c>
      <c r="E200" s="160"/>
      <c r="F200" s="160" t="s">
        <v>2724</v>
      </c>
      <c r="G200" s="160" t="s">
        <v>2724</v>
      </c>
      <c r="H200" s="160" t="s">
        <v>2724</v>
      </c>
      <c r="I200" s="160" t="s">
        <v>2724</v>
      </c>
      <c r="J200" s="160">
        <v>15.99</v>
      </c>
      <c r="K200" s="161">
        <f t="shared" si="7"/>
        <v>419.43</v>
      </c>
      <c r="L200" s="160">
        <v>100.47</v>
      </c>
      <c r="M200" s="160">
        <v>310.3</v>
      </c>
      <c r="N200" s="160" t="s">
        <v>2724</v>
      </c>
      <c r="O200" s="160" t="s">
        <v>2724</v>
      </c>
      <c r="P200" s="160">
        <v>8.66</v>
      </c>
    </row>
    <row r="201" spans="1:16">
      <c r="A201" s="158" t="s">
        <v>2920</v>
      </c>
      <c r="B201" s="159">
        <f t="shared" si="6"/>
        <v>2234.11</v>
      </c>
      <c r="C201" s="160">
        <v>1512.74</v>
      </c>
      <c r="D201" s="160" t="s">
        <v>2724</v>
      </c>
      <c r="E201" s="160"/>
      <c r="F201" s="160" t="s">
        <v>2724</v>
      </c>
      <c r="G201" s="160" t="s">
        <v>2724</v>
      </c>
      <c r="H201" s="160" t="s">
        <v>2724</v>
      </c>
      <c r="I201" s="160">
        <v>0.92</v>
      </c>
      <c r="J201" s="160">
        <v>720.45</v>
      </c>
      <c r="K201" s="161">
        <f t="shared" si="7"/>
        <v>2234.11</v>
      </c>
      <c r="L201" s="160">
        <v>1122.07</v>
      </c>
      <c r="M201" s="160">
        <v>761.23</v>
      </c>
      <c r="N201" s="160" t="s">
        <v>2724</v>
      </c>
      <c r="O201" s="160" t="s">
        <v>2724</v>
      </c>
      <c r="P201" s="160">
        <v>350.81</v>
      </c>
    </row>
    <row r="202" spans="1:16">
      <c r="A202" s="158" t="s">
        <v>2921</v>
      </c>
      <c r="B202" s="159">
        <f t="shared" si="6"/>
        <v>1194.8500000000001</v>
      </c>
      <c r="C202" s="160">
        <v>1104.3800000000001</v>
      </c>
      <c r="D202" s="160" t="s">
        <v>2724</v>
      </c>
      <c r="E202" s="160"/>
      <c r="F202" s="160" t="s">
        <v>2724</v>
      </c>
      <c r="G202" s="160" t="s">
        <v>2724</v>
      </c>
      <c r="H202" s="160" t="s">
        <v>2724</v>
      </c>
      <c r="I202" s="160">
        <v>1</v>
      </c>
      <c r="J202" s="160">
        <v>89.47</v>
      </c>
      <c r="K202" s="161">
        <f t="shared" si="7"/>
        <v>1194.8499999999999</v>
      </c>
      <c r="L202" s="160">
        <v>650.99</v>
      </c>
      <c r="M202" s="160">
        <v>431.76</v>
      </c>
      <c r="N202" s="160" t="s">
        <v>2724</v>
      </c>
      <c r="O202" s="160" t="s">
        <v>2724</v>
      </c>
      <c r="P202" s="160">
        <v>112.1</v>
      </c>
    </row>
    <row r="203" spans="1:16">
      <c r="A203" s="158" t="s">
        <v>2922</v>
      </c>
      <c r="B203" s="159">
        <f t="shared" si="6"/>
        <v>2918.16</v>
      </c>
      <c r="C203" s="160">
        <v>1752.85</v>
      </c>
      <c r="D203" s="160">
        <v>996.1</v>
      </c>
      <c r="E203" s="160"/>
      <c r="F203" s="160" t="s">
        <v>2724</v>
      </c>
      <c r="G203" s="160" t="s">
        <v>2724</v>
      </c>
      <c r="H203" s="160" t="s">
        <v>2724</v>
      </c>
      <c r="I203" s="160" t="s">
        <v>2724</v>
      </c>
      <c r="J203" s="160">
        <v>169.21</v>
      </c>
      <c r="K203" s="161">
        <f t="shared" si="7"/>
        <v>2918.16</v>
      </c>
      <c r="L203" s="160">
        <v>753.26</v>
      </c>
      <c r="M203" s="160">
        <v>2164.9</v>
      </c>
      <c r="N203" s="160" t="s">
        <v>2724</v>
      </c>
      <c r="O203" s="160" t="s">
        <v>2724</v>
      </c>
      <c r="P203" s="160" t="s">
        <v>2724</v>
      </c>
    </row>
    <row r="204" spans="1:16">
      <c r="A204" s="158" t="s">
        <v>2923</v>
      </c>
      <c r="B204" s="159">
        <f t="shared" si="6"/>
        <v>163.49</v>
      </c>
      <c r="C204" s="160">
        <v>144.22</v>
      </c>
      <c r="D204" s="160" t="s">
        <v>2724</v>
      </c>
      <c r="E204" s="160"/>
      <c r="F204" s="160" t="s">
        <v>2724</v>
      </c>
      <c r="G204" s="160" t="s">
        <v>2724</v>
      </c>
      <c r="H204" s="160" t="s">
        <v>2724</v>
      </c>
      <c r="I204" s="160" t="s">
        <v>2724</v>
      </c>
      <c r="J204" s="160">
        <v>19.27</v>
      </c>
      <c r="K204" s="161">
        <f t="shared" si="7"/>
        <v>163.49</v>
      </c>
      <c r="L204" s="160">
        <v>163.49</v>
      </c>
      <c r="M204" s="160" t="s">
        <v>2724</v>
      </c>
      <c r="N204" s="160" t="s">
        <v>2724</v>
      </c>
      <c r="O204" s="160" t="s">
        <v>2724</v>
      </c>
      <c r="P204" s="160" t="s">
        <v>2724</v>
      </c>
    </row>
    <row r="205" spans="1:16">
      <c r="A205" s="158" t="s">
        <v>2924</v>
      </c>
      <c r="B205" s="159">
        <f t="shared" si="6"/>
        <v>6147.59</v>
      </c>
      <c r="C205" s="160">
        <v>80.89</v>
      </c>
      <c r="D205" s="160">
        <v>6066.7</v>
      </c>
      <c r="E205" s="160"/>
      <c r="F205" s="160" t="s">
        <v>2724</v>
      </c>
      <c r="G205" s="160" t="s">
        <v>2724</v>
      </c>
      <c r="H205" s="160" t="s">
        <v>2724</v>
      </c>
      <c r="I205" s="160" t="s">
        <v>2724</v>
      </c>
      <c r="J205" s="160" t="s">
        <v>2724</v>
      </c>
      <c r="K205" s="161">
        <f t="shared" si="7"/>
        <v>6147.59</v>
      </c>
      <c r="L205" s="160">
        <v>6146.71</v>
      </c>
      <c r="M205" s="160" t="s">
        <v>2724</v>
      </c>
      <c r="N205" s="160" t="s">
        <v>2724</v>
      </c>
      <c r="O205" s="160" t="s">
        <v>2724</v>
      </c>
      <c r="P205" s="160">
        <v>0.88</v>
      </c>
    </row>
    <row r="206" spans="1:16">
      <c r="A206" s="158" t="s">
        <v>2925</v>
      </c>
      <c r="B206" s="159">
        <f t="shared" si="6"/>
        <v>1158.32</v>
      </c>
      <c r="C206" s="160">
        <v>1141.5999999999999</v>
      </c>
      <c r="D206" s="160" t="s">
        <v>2724</v>
      </c>
      <c r="E206" s="160"/>
      <c r="F206" s="160" t="s">
        <v>2724</v>
      </c>
      <c r="G206" s="160" t="s">
        <v>2724</v>
      </c>
      <c r="H206" s="160" t="s">
        <v>2724</v>
      </c>
      <c r="I206" s="160">
        <v>0.3</v>
      </c>
      <c r="J206" s="160">
        <v>16.420000000000002</v>
      </c>
      <c r="K206" s="161">
        <f t="shared" si="7"/>
        <v>1158.3200000000002</v>
      </c>
      <c r="L206" s="160">
        <v>1087.8800000000001</v>
      </c>
      <c r="M206" s="160">
        <v>58.4</v>
      </c>
      <c r="N206" s="160" t="s">
        <v>2724</v>
      </c>
      <c r="O206" s="160" t="s">
        <v>2724</v>
      </c>
      <c r="P206" s="160">
        <v>12.04</v>
      </c>
    </row>
    <row r="207" spans="1:16">
      <c r="A207" s="158" t="s">
        <v>2926</v>
      </c>
      <c r="B207" s="159">
        <f t="shared" si="6"/>
        <v>394.04</v>
      </c>
      <c r="C207" s="160">
        <v>278.92</v>
      </c>
      <c r="D207" s="160">
        <v>9.32</v>
      </c>
      <c r="E207" s="160"/>
      <c r="F207" s="160" t="s">
        <v>2724</v>
      </c>
      <c r="G207" s="160" t="s">
        <v>2724</v>
      </c>
      <c r="H207" s="160" t="s">
        <v>2724</v>
      </c>
      <c r="I207" s="160">
        <v>3.29</v>
      </c>
      <c r="J207" s="160">
        <v>102.51</v>
      </c>
      <c r="K207" s="161">
        <f t="shared" si="7"/>
        <v>394.03999999999996</v>
      </c>
      <c r="L207" s="160">
        <v>251.2</v>
      </c>
      <c r="M207" s="160">
        <v>128.25</v>
      </c>
      <c r="N207" s="160" t="s">
        <v>2724</v>
      </c>
      <c r="O207" s="160" t="s">
        <v>2724</v>
      </c>
      <c r="P207" s="160">
        <v>14.59</v>
      </c>
    </row>
    <row r="208" spans="1:16">
      <c r="A208" s="158" t="s">
        <v>2927</v>
      </c>
      <c r="B208" s="159">
        <f t="shared" si="6"/>
        <v>379.54</v>
      </c>
      <c r="C208" s="160">
        <v>344.47</v>
      </c>
      <c r="D208" s="160" t="s">
        <v>2724</v>
      </c>
      <c r="E208" s="160"/>
      <c r="F208" s="160" t="s">
        <v>2724</v>
      </c>
      <c r="G208" s="160" t="s">
        <v>2724</v>
      </c>
      <c r="H208" s="160" t="s">
        <v>2724</v>
      </c>
      <c r="I208" s="160" t="s">
        <v>2724</v>
      </c>
      <c r="J208" s="160">
        <v>35.07</v>
      </c>
      <c r="K208" s="161">
        <f t="shared" si="7"/>
        <v>379.53999999999996</v>
      </c>
      <c r="L208" s="160">
        <v>298.52999999999997</v>
      </c>
      <c r="M208" s="160">
        <v>37.29</v>
      </c>
      <c r="N208" s="160" t="s">
        <v>2724</v>
      </c>
      <c r="O208" s="160" t="s">
        <v>2724</v>
      </c>
      <c r="P208" s="160">
        <v>43.72</v>
      </c>
    </row>
    <row r="209" spans="1:16">
      <c r="A209" s="158" t="s">
        <v>2928</v>
      </c>
      <c r="B209" s="159">
        <f t="shared" si="6"/>
        <v>1781.23</v>
      </c>
      <c r="C209" s="160">
        <v>1139.99</v>
      </c>
      <c r="D209" s="160" t="s">
        <v>2724</v>
      </c>
      <c r="E209" s="160"/>
      <c r="F209" s="160">
        <v>7.95</v>
      </c>
      <c r="G209" s="160" t="s">
        <v>2724</v>
      </c>
      <c r="H209" s="160" t="s">
        <v>2724</v>
      </c>
      <c r="I209" s="160">
        <v>5.99</v>
      </c>
      <c r="J209" s="160">
        <v>627.29999999999995</v>
      </c>
      <c r="K209" s="161">
        <f t="shared" si="7"/>
        <v>1781.2299999999998</v>
      </c>
      <c r="L209" s="160">
        <v>1154.82</v>
      </c>
      <c r="M209" s="160">
        <v>300.08</v>
      </c>
      <c r="N209" s="160" t="s">
        <v>2724</v>
      </c>
      <c r="O209" s="160" t="s">
        <v>2724</v>
      </c>
      <c r="P209" s="160">
        <v>326.33</v>
      </c>
    </row>
    <row r="210" spans="1:16">
      <c r="A210" s="158" t="s">
        <v>2929</v>
      </c>
      <c r="B210" s="159">
        <f t="shared" si="6"/>
        <v>1356.3</v>
      </c>
      <c r="C210" s="160">
        <v>756.75</v>
      </c>
      <c r="D210" s="160" t="s">
        <v>2724</v>
      </c>
      <c r="E210" s="160"/>
      <c r="F210" s="160" t="s">
        <v>2724</v>
      </c>
      <c r="G210" s="160" t="s">
        <v>2724</v>
      </c>
      <c r="H210" s="160" t="s">
        <v>2724</v>
      </c>
      <c r="I210" s="160" t="s">
        <v>2724</v>
      </c>
      <c r="J210" s="160">
        <v>599.54999999999995</v>
      </c>
      <c r="K210" s="161">
        <f t="shared" si="7"/>
        <v>1356.3</v>
      </c>
      <c r="L210" s="160">
        <v>538.78</v>
      </c>
      <c r="M210" s="160">
        <v>302.14</v>
      </c>
      <c r="N210" s="160" t="s">
        <v>2724</v>
      </c>
      <c r="O210" s="160" t="s">
        <v>2724</v>
      </c>
      <c r="P210" s="160">
        <v>515.38</v>
      </c>
    </row>
    <row r="211" spans="1:16">
      <c r="A211" s="158" t="s">
        <v>2930</v>
      </c>
      <c r="B211" s="159">
        <f t="shared" si="6"/>
        <v>156.91999999999999</v>
      </c>
      <c r="C211" s="160">
        <v>56.41</v>
      </c>
      <c r="D211" s="160">
        <v>81</v>
      </c>
      <c r="E211" s="160"/>
      <c r="F211" s="160" t="s">
        <v>2724</v>
      </c>
      <c r="G211" s="160" t="s">
        <v>2724</v>
      </c>
      <c r="H211" s="160" t="s">
        <v>2724</v>
      </c>
      <c r="I211" s="160" t="s">
        <v>2724</v>
      </c>
      <c r="J211" s="160">
        <v>19.510000000000002</v>
      </c>
      <c r="K211" s="161">
        <f t="shared" si="7"/>
        <v>156.92000000000002</v>
      </c>
      <c r="L211" s="160">
        <v>42.63</v>
      </c>
      <c r="M211" s="160">
        <v>36.03</v>
      </c>
      <c r="N211" s="160" t="s">
        <v>2724</v>
      </c>
      <c r="O211" s="160" t="s">
        <v>2724</v>
      </c>
      <c r="P211" s="160">
        <v>78.260000000000005</v>
      </c>
    </row>
    <row r="212" spans="1:16">
      <c r="A212" s="158" t="s">
        <v>2931</v>
      </c>
      <c r="B212" s="159">
        <f t="shared" si="6"/>
        <v>284.99</v>
      </c>
      <c r="C212" s="160">
        <v>270.98</v>
      </c>
      <c r="D212" s="160" t="s">
        <v>2724</v>
      </c>
      <c r="E212" s="160"/>
      <c r="F212" s="160" t="s">
        <v>2724</v>
      </c>
      <c r="G212" s="160" t="s">
        <v>2724</v>
      </c>
      <c r="H212" s="160" t="s">
        <v>2724</v>
      </c>
      <c r="I212" s="160" t="s">
        <v>2724</v>
      </c>
      <c r="J212" s="160">
        <v>14.01</v>
      </c>
      <c r="K212" s="161">
        <f t="shared" si="7"/>
        <v>284.99</v>
      </c>
      <c r="L212" s="160">
        <v>248.35</v>
      </c>
      <c r="M212" s="160" t="s">
        <v>2724</v>
      </c>
      <c r="N212" s="160" t="s">
        <v>2724</v>
      </c>
      <c r="O212" s="160" t="s">
        <v>2724</v>
      </c>
      <c r="P212" s="160">
        <v>36.64</v>
      </c>
    </row>
    <row r="213" spans="1:16">
      <c r="A213" s="158" t="s">
        <v>2932</v>
      </c>
      <c r="B213" s="159">
        <f t="shared" si="6"/>
        <v>1339.09</v>
      </c>
      <c r="C213" s="160">
        <v>1204.8699999999999</v>
      </c>
      <c r="D213" s="160" t="s">
        <v>2724</v>
      </c>
      <c r="E213" s="160"/>
      <c r="F213" s="160" t="s">
        <v>2724</v>
      </c>
      <c r="G213" s="160" t="s">
        <v>2724</v>
      </c>
      <c r="H213" s="160" t="s">
        <v>2724</v>
      </c>
      <c r="I213" s="160">
        <v>4.22</v>
      </c>
      <c r="J213" s="160">
        <v>130</v>
      </c>
      <c r="K213" s="161">
        <f t="shared" si="7"/>
        <v>1339.09</v>
      </c>
      <c r="L213" s="160">
        <v>1192.58</v>
      </c>
      <c r="M213" s="160" t="s">
        <v>2724</v>
      </c>
      <c r="N213" s="160" t="s">
        <v>2724</v>
      </c>
      <c r="O213" s="160" t="s">
        <v>2724</v>
      </c>
      <c r="P213" s="160">
        <v>146.51</v>
      </c>
    </row>
    <row r="214" spans="1:16">
      <c r="A214" s="158" t="s">
        <v>2933</v>
      </c>
      <c r="B214" s="159">
        <f t="shared" si="6"/>
        <v>1107.19</v>
      </c>
      <c r="C214" s="160">
        <v>1004.94</v>
      </c>
      <c r="D214" s="160" t="s">
        <v>2724</v>
      </c>
      <c r="E214" s="160"/>
      <c r="F214" s="160" t="s">
        <v>2724</v>
      </c>
      <c r="G214" s="160" t="s">
        <v>2724</v>
      </c>
      <c r="H214" s="160" t="s">
        <v>2724</v>
      </c>
      <c r="I214" s="160">
        <v>0.32</v>
      </c>
      <c r="J214" s="160">
        <v>101.93</v>
      </c>
      <c r="K214" s="161">
        <f t="shared" si="7"/>
        <v>1107.19</v>
      </c>
      <c r="L214" s="160">
        <v>947.14</v>
      </c>
      <c r="M214" s="160" t="s">
        <v>2724</v>
      </c>
      <c r="N214" s="160" t="s">
        <v>2724</v>
      </c>
      <c r="O214" s="160" t="s">
        <v>2724</v>
      </c>
      <c r="P214" s="160">
        <v>160.05000000000001</v>
      </c>
    </row>
    <row r="215" spans="1:16">
      <c r="A215" s="158" t="s">
        <v>2934</v>
      </c>
      <c r="B215" s="159">
        <f t="shared" si="6"/>
        <v>1004.5699999999999</v>
      </c>
      <c r="C215" s="160">
        <v>948.78</v>
      </c>
      <c r="D215" s="160" t="s">
        <v>2724</v>
      </c>
      <c r="E215" s="160"/>
      <c r="F215" s="160" t="s">
        <v>2724</v>
      </c>
      <c r="G215" s="160" t="s">
        <v>2724</v>
      </c>
      <c r="H215" s="160" t="s">
        <v>2724</v>
      </c>
      <c r="I215" s="160">
        <v>11.8</v>
      </c>
      <c r="J215" s="160">
        <v>43.99</v>
      </c>
      <c r="K215" s="161">
        <f t="shared" si="7"/>
        <v>1004.5699999999999</v>
      </c>
      <c r="L215" s="160">
        <v>882.92</v>
      </c>
      <c r="M215" s="160" t="s">
        <v>2724</v>
      </c>
      <c r="N215" s="160" t="s">
        <v>2724</v>
      </c>
      <c r="O215" s="160" t="s">
        <v>2724</v>
      </c>
      <c r="P215" s="160">
        <v>121.65</v>
      </c>
    </row>
    <row r="216" spans="1:16">
      <c r="A216" s="158" t="s">
        <v>2935</v>
      </c>
      <c r="B216" s="159">
        <f t="shared" si="6"/>
        <v>300.45999999999998</v>
      </c>
      <c r="C216" s="160">
        <v>256.89</v>
      </c>
      <c r="D216" s="160" t="s">
        <v>2724</v>
      </c>
      <c r="E216" s="160"/>
      <c r="F216" s="160" t="s">
        <v>2724</v>
      </c>
      <c r="G216" s="160" t="s">
        <v>2724</v>
      </c>
      <c r="H216" s="160" t="s">
        <v>2724</v>
      </c>
      <c r="I216" s="160">
        <v>0.31</v>
      </c>
      <c r="J216" s="160">
        <v>43.26</v>
      </c>
      <c r="K216" s="161">
        <f t="shared" si="7"/>
        <v>300.46000000000004</v>
      </c>
      <c r="L216" s="160">
        <v>248.12</v>
      </c>
      <c r="M216" s="160" t="s">
        <v>2724</v>
      </c>
      <c r="N216" s="160" t="s">
        <v>2724</v>
      </c>
      <c r="O216" s="160" t="s">
        <v>2724</v>
      </c>
      <c r="P216" s="160">
        <v>52.34</v>
      </c>
    </row>
    <row r="217" spans="1:16">
      <c r="A217" s="158" t="s">
        <v>2936</v>
      </c>
      <c r="B217" s="159">
        <f t="shared" si="6"/>
        <v>1155.6099999999999</v>
      </c>
      <c r="C217" s="160">
        <v>1047.56</v>
      </c>
      <c r="D217" s="160" t="s">
        <v>2724</v>
      </c>
      <c r="E217" s="160"/>
      <c r="F217" s="160" t="s">
        <v>2724</v>
      </c>
      <c r="G217" s="160" t="s">
        <v>2724</v>
      </c>
      <c r="H217" s="160" t="s">
        <v>2724</v>
      </c>
      <c r="I217" s="160">
        <v>9.08</v>
      </c>
      <c r="J217" s="160">
        <v>98.97</v>
      </c>
      <c r="K217" s="161">
        <f t="shared" si="7"/>
        <v>1155.6100000000001</v>
      </c>
      <c r="L217" s="160">
        <v>915.6</v>
      </c>
      <c r="M217" s="160" t="s">
        <v>2724</v>
      </c>
      <c r="N217" s="160" t="s">
        <v>2724</v>
      </c>
      <c r="O217" s="160" t="s">
        <v>2724</v>
      </c>
      <c r="P217" s="160">
        <v>240.01</v>
      </c>
    </row>
    <row r="218" spans="1:16">
      <c r="A218" s="158" t="s">
        <v>2937</v>
      </c>
      <c r="B218" s="159">
        <f t="shared" si="6"/>
        <v>212.23000000000002</v>
      </c>
      <c r="C218" s="160">
        <v>185.44</v>
      </c>
      <c r="D218" s="160" t="s">
        <v>2724</v>
      </c>
      <c r="E218" s="160"/>
      <c r="F218" s="160" t="s">
        <v>2724</v>
      </c>
      <c r="G218" s="160" t="s">
        <v>2724</v>
      </c>
      <c r="H218" s="160" t="s">
        <v>2724</v>
      </c>
      <c r="I218" s="160">
        <v>3.02</v>
      </c>
      <c r="J218" s="160">
        <v>23.77</v>
      </c>
      <c r="K218" s="161">
        <f t="shared" si="7"/>
        <v>212.23</v>
      </c>
      <c r="L218" s="160">
        <v>174.6</v>
      </c>
      <c r="M218" s="160" t="s">
        <v>2724</v>
      </c>
      <c r="N218" s="160" t="s">
        <v>2724</v>
      </c>
      <c r="O218" s="160" t="s">
        <v>2724</v>
      </c>
      <c r="P218" s="160">
        <v>37.630000000000003</v>
      </c>
    </row>
    <row r="219" spans="1:16">
      <c r="A219" s="158" t="s">
        <v>2938</v>
      </c>
      <c r="B219" s="159">
        <f t="shared" si="6"/>
        <v>1903.19</v>
      </c>
      <c r="C219" s="160">
        <v>1645.93</v>
      </c>
      <c r="D219" s="160" t="s">
        <v>2724</v>
      </c>
      <c r="E219" s="160"/>
      <c r="F219" s="160" t="s">
        <v>2724</v>
      </c>
      <c r="G219" s="160" t="s">
        <v>2724</v>
      </c>
      <c r="H219" s="160" t="s">
        <v>2724</v>
      </c>
      <c r="I219" s="160">
        <v>14.89</v>
      </c>
      <c r="J219" s="160">
        <v>242.37</v>
      </c>
      <c r="K219" s="161">
        <f t="shared" si="7"/>
        <v>1903.19</v>
      </c>
      <c r="L219" s="160">
        <v>1566.63</v>
      </c>
      <c r="M219" s="160" t="s">
        <v>2724</v>
      </c>
      <c r="N219" s="160" t="s">
        <v>2724</v>
      </c>
      <c r="O219" s="160" t="s">
        <v>2724</v>
      </c>
      <c r="P219" s="160">
        <v>336.56</v>
      </c>
    </row>
    <row r="220" spans="1:16">
      <c r="A220" s="158" t="s">
        <v>2939</v>
      </c>
      <c r="B220" s="159">
        <f t="shared" si="6"/>
        <v>522.48</v>
      </c>
      <c r="C220" s="160">
        <v>499</v>
      </c>
      <c r="D220" s="160" t="s">
        <v>2724</v>
      </c>
      <c r="E220" s="160"/>
      <c r="F220" s="160" t="s">
        <v>2724</v>
      </c>
      <c r="G220" s="160" t="s">
        <v>2724</v>
      </c>
      <c r="H220" s="160" t="s">
        <v>2724</v>
      </c>
      <c r="I220" s="160">
        <v>0.17</v>
      </c>
      <c r="J220" s="160">
        <v>23.31</v>
      </c>
      <c r="K220" s="161">
        <f t="shared" si="7"/>
        <v>522.48</v>
      </c>
      <c r="L220" s="160">
        <v>424.83</v>
      </c>
      <c r="M220" s="160" t="s">
        <v>2724</v>
      </c>
      <c r="N220" s="160" t="s">
        <v>2724</v>
      </c>
      <c r="O220" s="160" t="s">
        <v>2724</v>
      </c>
      <c r="P220" s="160">
        <v>97.65</v>
      </c>
    </row>
    <row r="221" spans="1:16">
      <c r="A221" s="158" t="s">
        <v>2940</v>
      </c>
      <c r="B221" s="159">
        <f t="shared" si="6"/>
        <v>1275.94</v>
      </c>
      <c r="C221" s="160">
        <v>1181.02</v>
      </c>
      <c r="D221" s="160" t="s">
        <v>2724</v>
      </c>
      <c r="E221" s="160"/>
      <c r="F221" s="160" t="s">
        <v>2724</v>
      </c>
      <c r="G221" s="160" t="s">
        <v>2724</v>
      </c>
      <c r="H221" s="160" t="s">
        <v>2724</v>
      </c>
      <c r="I221" s="160">
        <v>28.26</v>
      </c>
      <c r="J221" s="160">
        <v>66.66</v>
      </c>
      <c r="K221" s="161">
        <f t="shared" si="7"/>
        <v>1275.94</v>
      </c>
      <c r="L221" s="160">
        <v>1065.22</v>
      </c>
      <c r="M221" s="160" t="s">
        <v>2724</v>
      </c>
      <c r="N221" s="160" t="s">
        <v>2724</v>
      </c>
      <c r="O221" s="160" t="s">
        <v>2724</v>
      </c>
      <c r="P221" s="160">
        <v>210.72</v>
      </c>
    </row>
    <row r="222" spans="1:16">
      <c r="A222" s="158" t="s">
        <v>2941</v>
      </c>
      <c r="B222" s="159">
        <f t="shared" si="6"/>
        <v>549.58999999999992</v>
      </c>
      <c r="C222" s="160">
        <v>456.02</v>
      </c>
      <c r="D222" s="160" t="s">
        <v>2724</v>
      </c>
      <c r="E222" s="160"/>
      <c r="F222" s="160" t="s">
        <v>2724</v>
      </c>
      <c r="G222" s="160" t="s">
        <v>2724</v>
      </c>
      <c r="H222" s="160" t="s">
        <v>2724</v>
      </c>
      <c r="I222" s="160">
        <v>0.08</v>
      </c>
      <c r="J222" s="160">
        <v>93.49</v>
      </c>
      <c r="K222" s="161">
        <f t="shared" si="7"/>
        <v>549.59</v>
      </c>
      <c r="L222" s="160">
        <v>413.13</v>
      </c>
      <c r="M222" s="160" t="s">
        <v>2724</v>
      </c>
      <c r="N222" s="160" t="s">
        <v>2724</v>
      </c>
      <c r="O222" s="160" t="s">
        <v>2724</v>
      </c>
      <c r="P222" s="160">
        <v>136.46</v>
      </c>
    </row>
    <row r="223" spans="1:16">
      <c r="A223" s="158" t="s">
        <v>2942</v>
      </c>
      <c r="B223" s="159">
        <f t="shared" si="6"/>
        <v>313.5</v>
      </c>
      <c r="C223" s="160">
        <v>278.77999999999997</v>
      </c>
      <c r="D223" s="160" t="s">
        <v>2724</v>
      </c>
      <c r="E223" s="160"/>
      <c r="F223" s="160" t="s">
        <v>2724</v>
      </c>
      <c r="G223" s="160" t="s">
        <v>2724</v>
      </c>
      <c r="H223" s="160" t="s">
        <v>2724</v>
      </c>
      <c r="I223" s="160" t="s">
        <v>2724</v>
      </c>
      <c r="J223" s="160">
        <v>34.72</v>
      </c>
      <c r="K223" s="161">
        <f t="shared" si="7"/>
        <v>313.5</v>
      </c>
      <c r="L223" s="160">
        <v>245.17</v>
      </c>
      <c r="M223" s="160" t="s">
        <v>2724</v>
      </c>
      <c r="N223" s="160" t="s">
        <v>2724</v>
      </c>
      <c r="O223" s="160" t="s">
        <v>2724</v>
      </c>
      <c r="P223" s="160">
        <v>68.33</v>
      </c>
    </row>
    <row r="224" spans="1:16">
      <c r="A224" s="158" t="s">
        <v>2943</v>
      </c>
      <c r="B224" s="159">
        <f t="shared" si="6"/>
        <v>1505.1</v>
      </c>
      <c r="C224" s="160">
        <v>1275.77</v>
      </c>
      <c r="D224" s="160" t="s">
        <v>2724</v>
      </c>
      <c r="E224" s="160"/>
      <c r="F224" s="160">
        <v>0.59</v>
      </c>
      <c r="G224" s="160" t="s">
        <v>2724</v>
      </c>
      <c r="H224" s="160" t="s">
        <v>2724</v>
      </c>
      <c r="I224" s="160">
        <v>78.75</v>
      </c>
      <c r="J224" s="160">
        <v>149.99</v>
      </c>
      <c r="K224" s="161">
        <f t="shared" si="7"/>
        <v>1505.1</v>
      </c>
      <c r="L224" s="160">
        <v>1237.8599999999999</v>
      </c>
      <c r="M224" s="160" t="s">
        <v>2724</v>
      </c>
      <c r="N224" s="160" t="s">
        <v>2724</v>
      </c>
      <c r="O224" s="160" t="s">
        <v>2724</v>
      </c>
      <c r="P224" s="160">
        <v>267.24</v>
      </c>
    </row>
    <row r="225" spans="1:16">
      <c r="A225" s="158" t="s">
        <v>2944</v>
      </c>
      <c r="B225" s="159">
        <f t="shared" si="6"/>
        <v>141.88999999999999</v>
      </c>
      <c r="C225" s="160">
        <v>22.54</v>
      </c>
      <c r="D225" s="160" t="s">
        <v>2724</v>
      </c>
      <c r="E225" s="160"/>
      <c r="F225" s="160">
        <v>115.34</v>
      </c>
      <c r="G225" s="160" t="s">
        <v>2724</v>
      </c>
      <c r="H225" s="160" t="s">
        <v>2724</v>
      </c>
      <c r="I225" s="160">
        <v>0.25</v>
      </c>
      <c r="J225" s="160">
        <v>3.76</v>
      </c>
      <c r="K225" s="161">
        <f t="shared" si="7"/>
        <v>141.88999999999999</v>
      </c>
      <c r="L225" s="160">
        <v>136.35</v>
      </c>
      <c r="M225" s="160" t="s">
        <v>2724</v>
      </c>
      <c r="N225" s="160" t="s">
        <v>2724</v>
      </c>
      <c r="O225" s="160" t="s">
        <v>2724</v>
      </c>
      <c r="P225" s="160">
        <v>5.54</v>
      </c>
    </row>
    <row r="226" spans="1:16">
      <c r="A226" s="158" t="s">
        <v>2945</v>
      </c>
      <c r="B226" s="159">
        <f t="shared" si="6"/>
        <v>1944.34</v>
      </c>
      <c r="C226" s="160">
        <v>1777.28</v>
      </c>
      <c r="D226" s="160" t="s">
        <v>2724</v>
      </c>
      <c r="E226" s="160"/>
      <c r="F226" s="160" t="s">
        <v>2724</v>
      </c>
      <c r="G226" s="160" t="s">
        <v>2724</v>
      </c>
      <c r="H226" s="160" t="s">
        <v>2724</v>
      </c>
      <c r="I226" s="160">
        <v>17.579999999999998</v>
      </c>
      <c r="J226" s="160">
        <v>149.47999999999999</v>
      </c>
      <c r="K226" s="161">
        <f t="shared" si="7"/>
        <v>1944.3400000000001</v>
      </c>
      <c r="L226" s="160">
        <v>1741.19</v>
      </c>
      <c r="M226" s="160" t="s">
        <v>2724</v>
      </c>
      <c r="N226" s="160" t="s">
        <v>2724</v>
      </c>
      <c r="O226" s="160" t="s">
        <v>2724</v>
      </c>
      <c r="P226" s="160">
        <v>203.15</v>
      </c>
    </row>
    <row r="227" spans="1:16">
      <c r="A227" s="158" t="s">
        <v>2946</v>
      </c>
      <c r="B227" s="159">
        <f t="shared" si="6"/>
        <v>172.44</v>
      </c>
      <c r="C227" s="160">
        <v>134.56</v>
      </c>
      <c r="D227" s="160" t="s">
        <v>2724</v>
      </c>
      <c r="E227" s="160"/>
      <c r="F227" s="160">
        <v>26.93</v>
      </c>
      <c r="G227" s="160" t="s">
        <v>2724</v>
      </c>
      <c r="H227" s="160" t="s">
        <v>2724</v>
      </c>
      <c r="I227" s="160">
        <v>0.06</v>
      </c>
      <c r="J227" s="160">
        <v>10.89</v>
      </c>
      <c r="K227" s="161">
        <f t="shared" si="7"/>
        <v>172.44</v>
      </c>
      <c r="L227" s="160">
        <v>152.72999999999999</v>
      </c>
      <c r="M227" s="160" t="s">
        <v>2724</v>
      </c>
      <c r="N227" s="160" t="s">
        <v>2724</v>
      </c>
      <c r="O227" s="160" t="s">
        <v>2724</v>
      </c>
      <c r="P227" s="160">
        <v>19.71</v>
      </c>
    </row>
    <row r="228" spans="1:16">
      <c r="A228" s="158" t="s">
        <v>2947</v>
      </c>
      <c r="B228" s="159">
        <f t="shared" si="6"/>
        <v>2974.69</v>
      </c>
      <c r="C228" s="160">
        <v>86.89</v>
      </c>
      <c r="D228" s="160" t="s">
        <v>2724</v>
      </c>
      <c r="E228" s="160"/>
      <c r="F228" s="160" t="s">
        <v>2724</v>
      </c>
      <c r="G228" s="160" t="s">
        <v>2724</v>
      </c>
      <c r="H228" s="160" t="s">
        <v>2724</v>
      </c>
      <c r="I228" s="160">
        <v>2887.8</v>
      </c>
      <c r="J228" s="160" t="s">
        <v>2724</v>
      </c>
      <c r="K228" s="161">
        <f t="shared" si="7"/>
        <v>2974.69</v>
      </c>
      <c r="L228" s="160">
        <v>87.73</v>
      </c>
      <c r="M228" s="160">
        <v>1720.19</v>
      </c>
      <c r="N228" s="160" t="s">
        <v>2724</v>
      </c>
      <c r="O228" s="160" t="s">
        <v>2724</v>
      </c>
      <c r="P228" s="160">
        <v>1166.77</v>
      </c>
    </row>
    <row r="229" spans="1:16">
      <c r="A229" s="158" t="s">
        <v>2948</v>
      </c>
      <c r="B229" s="159">
        <f t="shared" si="6"/>
        <v>570.31999999999994</v>
      </c>
      <c r="C229" s="160">
        <v>521.53</v>
      </c>
      <c r="D229" s="160" t="s">
        <v>2724</v>
      </c>
      <c r="E229" s="160"/>
      <c r="F229" s="160" t="s">
        <v>2724</v>
      </c>
      <c r="G229" s="160" t="s">
        <v>2724</v>
      </c>
      <c r="H229" s="160" t="s">
        <v>2724</v>
      </c>
      <c r="I229" s="160">
        <v>1.38</v>
      </c>
      <c r="J229" s="160">
        <v>47.41</v>
      </c>
      <c r="K229" s="161">
        <f t="shared" si="7"/>
        <v>570.31999999999994</v>
      </c>
      <c r="L229" s="160">
        <v>463.84</v>
      </c>
      <c r="M229" s="160" t="s">
        <v>2724</v>
      </c>
      <c r="N229" s="160" t="s">
        <v>2724</v>
      </c>
      <c r="O229" s="160" t="s">
        <v>2724</v>
      </c>
      <c r="P229" s="160">
        <v>106.48</v>
      </c>
    </row>
    <row r="230" spans="1:16">
      <c r="A230" s="158" t="s">
        <v>2949</v>
      </c>
      <c r="B230" s="159">
        <f t="shared" si="6"/>
        <v>1535.04</v>
      </c>
      <c r="C230" s="160">
        <v>1488.56</v>
      </c>
      <c r="D230" s="160" t="s">
        <v>2724</v>
      </c>
      <c r="E230" s="160"/>
      <c r="F230" s="160" t="s">
        <v>2724</v>
      </c>
      <c r="G230" s="160" t="s">
        <v>2724</v>
      </c>
      <c r="H230" s="160" t="s">
        <v>2724</v>
      </c>
      <c r="I230" s="160">
        <v>0.17</v>
      </c>
      <c r="J230" s="160">
        <v>46.31</v>
      </c>
      <c r="K230" s="161">
        <f t="shared" si="7"/>
        <v>1535.04</v>
      </c>
      <c r="L230" s="160">
        <v>1385.27</v>
      </c>
      <c r="M230" s="160" t="s">
        <v>2724</v>
      </c>
      <c r="N230" s="160" t="s">
        <v>2724</v>
      </c>
      <c r="O230" s="160" t="s">
        <v>2724</v>
      </c>
      <c r="P230" s="160">
        <v>149.77000000000001</v>
      </c>
    </row>
    <row r="231" spans="1:16">
      <c r="A231" s="158" t="s">
        <v>2950</v>
      </c>
      <c r="B231" s="159">
        <f t="shared" si="6"/>
        <v>1309.48</v>
      </c>
      <c r="C231" s="160">
        <v>1226.53</v>
      </c>
      <c r="D231" s="160" t="s">
        <v>2724</v>
      </c>
      <c r="E231" s="160"/>
      <c r="F231" s="160" t="s">
        <v>2724</v>
      </c>
      <c r="G231" s="160" t="s">
        <v>2724</v>
      </c>
      <c r="H231" s="160" t="s">
        <v>2724</v>
      </c>
      <c r="I231" s="160">
        <v>8.73</v>
      </c>
      <c r="J231" s="160">
        <v>74.22</v>
      </c>
      <c r="K231" s="161">
        <f t="shared" si="7"/>
        <v>1309.48</v>
      </c>
      <c r="L231" s="160">
        <v>1118.55</v>
      </c>
      <c r="M231" s="160" t="s">
        <v>2724</v>
      </c>
      <c r="N231" s="160" t="s">
        <v>2724</v>
      </c>
      <c r="O231" s="160" t="s">
        <v>2724</v>
      </c>
      <c r="P231" s="160">
        <v>190.93</v>
      </c>
    </row>
    <row r="232" spans="1:16">
      <c r="A232" s="158" t="s">
        <v>2951</v>
      </c>
      <c r="B232" s="159">
        <f t="shared" si="6"/>
        <v>331.93</v>
      </c>
      <c r="C232" s="160">
        <v>294.08</v>
      </c>
      <c r="D232" s="160" t="s">
        <v>2724</v>
      </c>
      <c r="E232" s="160"/>
      <c r="F232" s="160" t="s">
        <v>2724</v>
      </c>
      <c r="G232" s="160" t="s">
        <v>2724</v>
      </c>
      <c r="H232" s="160" t="s">
        <v>2724</v>
      </c>
      <c r="I232" s="160">
        <v>1.91</v>
      </c>
      <c r="J232" s="160">
        <v>35.94</v>
      </c>
      <c r="K232" s="161">
        <f t="shared" si="7"/>
        <v>331.93</v>
      </c>
      <c r="L232" s="160">
        <v>261.51</v>
      </c>
      <c r="M232" s="160" t="s">
        <v>2724</v>
      </c>
      <c r="N232" s="160" t="s">
        <v>2724</v>
      </c>
      <c r="O232" s="160" t="s">
        <v>2724</v>
      </c>
      <c r="P232" s="160">
        <v>70.42</v>
      </c>
    </row>
    <row r="233" spans="1:16">
      <c r="A233" s="158" t="s">
        <v>2952</v>
      </c>
      <c r="B233" s="159">
        <f t="shared" si="6"/>
        <v>967.47</v>
      </c>
      <c r="C233" s="160">
        <v>910.64</v>
      </c>
      <c r="D233" s="160" t="s">
        <v>2724</v>
      </c>
      <c r="E233" s="160"/>
      <c r="F233" s="160" t="s">
        <v>2724</v>
      </c>
      <c r="G233" s="160" t="s">
        <v>2724</v>
      </c>
      <c r="H233" s="160" t="s">
        <v>2724</v>
      </c>
      <c r="I233" s="160">
        <v>0.23</v>
      </c>
      <c r="J233" s="160">
        <v>56.6</v>
      </c>
      <c r="K233" s="161">
        <f t="shared" si="7"/>
        <v>967.47</v>
      </c>
      <c r="L233" s="160">
        <v>855.75</v>
      </c>
      <c r="M233" s="160" t="s">
        <v>2724</v>
      </c>
      <c r="N233" s="160" t="s">
        <v>2724</v>
      </c>
      <c r="O233" s="160" t="s">
        <v>2724</v>
      </c>
      <c r="P233" s="160">
        <v>111.72</v>
      </c>
    </row>
    <row r="234" spans="1:16">
      <c r="A234" s="158" t="s">
        <v>2953</v>
      </c>
      <c r="B234" s="159">
        <f t="shared" si="6"/>
        <v>84.95</v>
      </c>
      <c r="C234" s="160">
        <v>8.52</v>
      </c>
      <c r="D234" s="160" t="s">
        <v>2724</v>
      </c>
      <c r="E234" s="160"/>
      <c r="F234" s="160">
        <v>62.74</v>
      </c>
      <c r="G234" s="160" t="s">
        <v>2724</v>
      </c>
      <c r="H234" s="160" t="s">
        <v>2724</v>
      </c>
      <c r="I234" s="160">
        <v>1.1000000000000001</v>
      </c>
      <c r="J234" s="160">
        <v>12.59</v>
      </c>
      <c r="K234" s="161">
        <f t="shared" si="7"/>
        <v>84.949999999999989</v>
      </c>
      <c r="L234" s="160">
        <v>75.38</v>
      </c>
      <c r="M234" s="160" t="s">
        <v>2724</v>
      </c>
      <c r="N234" s="160" t="s">
        <v>2724</v>
      </c>
      <c r="O234" s="160" t="s">
        <v>2724</v>
      </c>
      <c r="P234" s="160">
        <v>9.57</v>
      </c>
    </row>
    <row r="235" spans="1:16">
      <c r="A235" s="158" t="s">
        <v>2954</v>
      </c>
      <c r="B235" s="159">
        <f t="shared" si="6"/>
        <v>410.33</v>
      </c>
      <c r="C235" s="160">
        <v>365.34</v>
      </c>
      <c r="D235" s="160" t="s">
        <v>2724</v>
      </c>
      <c r="E235" s="160"/>
      <c r="F235" s="160" t="s">
        <v>2724</v>
      </c>
      <c r="G235" s="160" t="s">
        <v>2724</v>
      </c>
      <c r="H235" s="160" t="s">
        <v>2724</v>
      </c>
      <c r="I235" s="160">
        <v>0.05</v>
      </c>
      <c r="J235" s="160">
        <v>44.94</v>
      </c>
      <c r="K235" s="161">
        <f t="shared" si="7"/>
        <v>410.33000000000004</v>
      </c>
      <c r="L235" s="160">
        <v>322.66000000000003</v>
      </c>
      <c r="M235" s="160" t="s">
        <v>2724</v>
      </c>
      <c r="N235" s="160" t="s">
        <v>2724</v>
      </c>
      <c r="O235" s="160" t="s">
        <v>2724</v>
      </c>
      <c r="P235" s="160">
        <v>87.67</v>
      </c>
    </row>
    <row r="236" spans="1:16">
      <c r="A236" s="158" t="s">
        <v>2955</v>
      </c>
      <c r="B236" s="159">
        <f t="shared" si="6"/>
        <v>1116.28</v>
      </c>
      <c r="C236" s="160">
        <v>1047.8</v>
      </c>
      <c r="D236" s="160" t="s">
        <v>2724</v>
      </c>
      <c r="E236" s="160"/>
      <c r="F236" s="160" t="s">
        <v>2724</v>
      </c>
      <c r="G236" s="160" t="s">
        <v>2724</v>
      </c>
      <c r="H236" s="160" t="s">
        <v>2724</v>
      </c>
      <c r="I236" s="160">
        <v>2.09</v>
      </c>
      <c r="J236" s="160">
        <v>66.39</v>
      </c>
      <c r="K236" s="161">
        <f t="shared" si="7"/>
        <v>1116.28</v>
      </c>
      <c r="L236" s="160">
        <v>964.87</v>
      </c>
      <c r="M236" s="160" t="s">
        <v>2724</v>
      </c>
      <c r="N236" s="160" t="s">
        <v>2724</v>
      </c>
      <c r="O236" s="160" t="s">
        <v>2724</v>
      </c>
      <c r="P236" s="160">
        <v>151.41</v>
      </c>
    </row>
    <row r="237" spans="1:16">
      <c r="A237" s="158" t="s">
        <v>2956</v>
      </c>
      <c r="B237" s="159">
        <f t="shared" si="6"/>
        <v>244.19</v>
      </c>
      <c r="C237" s="160">
        <v>225.62</v>
      </c>
      <c r="D237" s="160" t="s">
        <v>2724</v>
      </c>
      <c r="E237" s="160"/>
      <c r="F237" s="160" t="s">
        <v>2724</v>
      </c>
      <c r="G237" s="160" t="s">
        <v>2724</v>
      </c>
      <c r="H237" s="160" t="s">
        <v>2724</v>
      </c>
      <c r="I237" s="160">
        <v>7.1</v>
      </c>
      <c r="J237" s="160">
        <v>11.47</v>
      </c>
      <c r="K237" s="161">
        <f t="shared" si="7"/>
        <v>244.19</v>
      </c>
      <c r="L237" s="160">
        <v>223.2</v>
      </c>
      <c r="M237" s="160" t="s">
        <v>2724</v>
      </c>
      <c r="N237" s="160" t="s">
        <v>2724</v>
      </c>
      <c r="O237" s="160" t="s">
        <v>2724</v>
      </c>
      <c r="P237" s="160">
        <v>20.99</v>
      </c>
    </row>
    <row r="238" spans="1:16">
      <c r="A238" s="158" t="s">
        <v>2957</v>
      </c>
      <c r="B238" s="159">
        <f t="shared" si="6"/>
        <v>396.39000000000004</v>
      </c>
      <c r="C238" s="160">
        <v>383.35</v>
      </c>
      <c r="D238" s="160" t="s">
        <v>2724</v>
      </c>
      <c r="E238" s="160"/>
      <c r="F238" s="160" t="s">
        <v>2724</v>
      </c>
      <c r="G238" s="160" t="s">
        <v>2724</v>
      </c>
      <c r="H238" s="160" t="s">
        <v>2724</v>
      </c>
      <c r="I238" s="160">
        <v>6.3</v>
      </c>
      <c r="J238" s="160">
        <v>6.74</v>
      </c>
      <c r="K238" s="161">
        <f t="shared" si="7"/>
        <v>396.39</v>
      </c>
      <c r="L238" s="160">
        <v>352.44</v>
      </c>
      <c r="M238" s="160" t="s">
        <v>2724</v>
      </c>
      <c r="N238" s="160" t="s">
        <v>2724</v>
      </c>
      <c r="O238" s="160" t="s">
        <v>2724</v>
      </c>
      <c r="P238" s="160">
        <v>43.95</v>
      </c>
    </row>
    <row r="239" spans="1:16">
      <c r="A239" s="158" t="s">
        <v>2958</v>
      </c>
      <c r="B239" s="159">
        <f t="shared" si="6"/>
        <v>266.96000000000004</v>
      </c>
      <c r="C239" s="160">
        <v>264.55</v>
      </c>
      <c r="D239" s="160" t="s">
        <v>2724</v>
      </c>
      <c r="E239" s="160"/>
      <c r="F239" s="160" t="s">
        <v>2724</v>
      </c>
      <c r="G239" s="160" t="s">
        <v>2724</v>
      </c>
      <c r="H239" s="160" t="s">
        <v>2724</v>
      </c>
      <c r="I239" s="160">
        <v>0.04</v>
      </c>
      <c r="J239" s="160">
        <v>2.37</v>
      </c>
      <c r="K239" s="161">
        <f t="shared" si="7"/>
        <v>266.96000000000004</v>
      </c>
      <c r="L239" s="160">
        <v>244.77</v>
      </c>
      <c r="M239" s="160" t="s">
        <v>2724</v>
      </c>
      <c r="N239" s="160" t="s">
        <v>2724</v>
      </c>
      <c r="O239" s="160" t="s">
        <v>2724</v>
      </c>
      <c r="P239" s="160">
        <v>22.19</v>
      </c>
    </row>
    <row r="240" spans="1:16">
      <c r="A240" s="158" t="s">
        <v>2959</v>
      </c>
      <c r="B240" s="159">
        <f t="shared" si="6"/>
        <v>308.84999999999997</v>
      </c>
      <c r="C240" s="160">
        <v>281.64999999999998</v>
      </c>
      <c r="D240" s="160" t="s">
        <v>2724</v>
      </c>
      <c r="E240" s="160"/>
      <c r="F240" s="160" t="s">
        <v>2724</v>
      </c>
      <c r="G240" s="160" t="s">
        <v>2724</v>
      </c>
      <c r="H240" s="160" t="s">
        <v>2724</v>
      </c>
      <c r="I240" s="160">
        <v>0.08</v>
      </c>
      <c r="J240" s="160">
        <v>27.12</v>
      </c>
      <c r="K240" s="161">
        <f t="shared" si="7"/>
        <v>308.85000000000002</v>
      </c>
      <c r="L240" s="160">
        <v>235.67</v>
      </c>
      <c r="M240" s="160" t="s">
        <v>2724</v>
      </c>
      <c r="N240" s="160" t="s">
        <v>2724</v>
      </c>
      <c r="O240" s="160" t="s">
        <v>2724</v>
      </c>
      <c r="P240" s="160">
        <v>73.180000000000007</v>
      </c>
    </row>
    <row r="241" spans="1:16">
      <c r="A241" s="158" t="s">
        <v>2960</v>
      </c>
      <c r="B241" s="159">
        <f t="shared" si="6"/>
        <v>321.26</v>
      </c>
      <c r="C241" s="160">
        <v>306.05</v>
      </c>
      <c r="D241" s="160" t="s">
        <v>2724</v>
      </c>
      <c r="E241" s="160"/>
      <c r="F241" s="160" t="s">
        <v>2724</v>
      </c>
      <c r="G241" s="160" t="s">
        <v>2724</v>
      </c>
      <c r="H241" s="160" t="s">
        <v>2724</v>
      </c>
      <c r="I241" s="160">
        <v>5.07</v>
      </c>
      <c r="J241" s="160">
        <v>10.14</v>
      </c>
      <c r="K241" s="161">
        <f t="shared" si="7"/>
        <v>321.26</v>
      </c>
      <c r="L241" s="160">
        <v>291.95</v>
      </c>
      <c r="M241" s="160" t="s">
        <v>2724</v>
      </c>
      <c r="N241" s="160" t="s">
        <v>2724</v>
      </c>
      <c r="O241" s="160" t="s">
        <v>2724</v>
      </c>
      <c r="P241" s="160">
        <v>29.31</v>
      </c>
    </row>
    <row r="242" spans="1:16">
      <c r="A242" s="158" t="s">
        <v>2961</v>
      </c>
      <c r="B242" s="159">
        <f t="shared" si="6"/>
        <v>299.51</v>
      </c>
      <c r="C242" s="160">
        <v>233.1</v>
      </c>
      <c r="D242" s="160" t="s">
        <v>2724</v>
      </c>
      <c r="E242" s="160"/>
      <c r="F242" s="160" t="s">
        <v>2724</v>
      </c>
      <c r="G242" s="160" t="s">
        <v>2724</v>
      </c>
      <c r="H242" s="160" t="s">
        <v>2724</v>
      </c>
      <c r="I242" s="160">
        <v>22.82</v>
      </c>
      <c r="J242" s="160">
        <v>43.59</v>
      </c>
      <c r="K242" s="161">
        <f t="shared" si="7"/>
        <v>299.51</v>
      </c>
      <c r="L242" s="160">
        <v>235.45</v>
      </c>
      <c r="M242" s="160" t="s">
        <v>2724</v>
      </c>
      <c r="N242" s="160" t="s">
        <v>2724</v>
      </c>
      <c r="O242" s="160" t="s">
        <v>2724</v>
      </c>
      <c r="P242" s="160">
        <v>64.06</v>
      </c>
    </row>
    <row r="243" spans="1:16">
      <c r="A243" s="158" t="s">
        <v>2962</v>
      </c>
      <c r="B243" s="159">
        <f t="shared" si="6"/>
        <v>568.66999999999996</v>
      </c>
      <c r="C243" s="160">
        <v>550.30999999999995</v>
      </c>
      <c r="D243" s="160" t="s">
        <v>2724</v>
      </c>
      <c r="E243" s="160"/>
      <c r="F243" s="160" t="s">
        <v>2724</v>
      </c>
      <c r="G243" s="160" t="s">
        <v>2724</v>
      </c>
      <c r="H243" s="160" t="s">
        <v>2724</v>
      </c>
      <c r="I243" s="160">
        <v>0.38</v>
      </c>
      <c r="J243" s="160">
        <v>17.98</v>
      </c>
      <c r="K243" s="161">
        <f t="shared" si="7"/>
        <v>568.66999999999996</v>
      </c>
      <c r="L243" s="160">
        <v>500.69</v>
      </c>
      <c r="M243" s="160" t="s">
        <v>2724</v>
      </c>
      <c r="N243" s="160" t="s">
        <v>2724</v>
      </c>
      <c r="O243" s="160" t="s">
        <v>2724</v>
      </c>
      <c r="P243" s="160">
        <v>67.98</v>
      </c>
    </row>
    <row r="244" spans="1:16">
      <c r="A244" s="158" t="s">
        <v>2963</v>
      </c>
      <c r="B244" s="159">
        <f t="shared" si="6"/>
        <v>796.49</v>
      </c>
      <c r="C244" s="160">
        <v>763.36</v>
      </c>
      <c r="D244" s="160" t="s">
        <v>2724</v>
      </c>
      <c r="E244" s="160"/>
      <c r="F244" s="160" t="s">
        <v>2724</v>
      </c>
      <c r="G244" s="160" t="s">
        <v>2724</v>
      </c>
      <c r="H244" s="160" t="s">
        <v>2724</v>
      </c>
      <c r="I244" s="160">
        <v>8.06</v>
      </c>
      <c r="J244" s="160">
        <v>25.07</v>
      </c>
      <c r="K244" s="161">
        <f t="shared" si="7"/>
        <v>796.49</v>
      </c>
      <c r="L244" s="160">
        <v>674.7</v>
      </c>
      <c r="M244" s="160" t="s">
        <v>2724</v>
      </c>
      <c r="N244" s="160" t="s">
        <v>2724</v>
      </c>
      <c r="O244" s="160" t="s">
        <v>2724</v>
      </c>
      <c r="P244" s="160">
        <v>121.79</v>
      </c>
    </row>
    <row r="245" spans="1:16">
      <c r="A245" s="158" t="s">
        <v>2964</v>
      </c>
      <c r="B245" s="159">
        <f t="shared" si="6"/>
        <v>2579.6699999999996</v>
      </c>
      <c r="C245" s="160">
        <v>2494.62</v>
      </c>
      <c r="D245" s="160" t="s">
        <v>2724</v>
      </c>
      <c r="E245" s="160"/>
      <c r="F245" s="160" t="s">
        <v>2724</v>
      </c>
      <c r="G245" s="160" t="s">
        <v>2724</v>
      </c>
      <c r="H245" s="160" t="s">
        <v>2724</v>
      </c>
      <c r="I245" s="160">
        <v>14.99</v>
      </c>
      <c r="J245" s="160">
        <v>70.06</v>
      </c>
      <c r="K245" s="161">
        <f t="shared" si="7"/>
        <v>2579.67</v>
      </c>
      <c r="L245" s="160">
        <v>2259.2600000000002</v>
      </c>
      <c r="M245" s="160" t="s">
        <v>2724</v>
      </c>
      <c r="N245" s="160" t="s">
        <v>2724</v>
      </c>
      <c r="O245" s="160" t="s">
        <v>2724</v>
      </c>
      <c r="P245" s="160">
        <v>320.41000000000003</v>
      </c>
    </row>
    <row r="246" spans="1:16">
      <c r="A246" s="158" t="s">
        <v>2965</v>
      </c>
      <c r="B246" s="159">
        <f t="shared" si="6"/>
        <v>1526.47</v>
      </c>
      <c r="C246" s="160">
        <v>1452.21</v>
      </c>
      <c r="D246" s="160" t="s">
        <v>2724</v>
      </c>
      <c r="E246" s="160"/>
      <c r="F246" s="160" t="s">
        <v>2724</v>
      </c>
      <c r="G246" s="160" t="s">
        <v>2724</v>
      </c>
      <c r="H246" s="160" t="s">
        <v>2724</v>
      </c>
      <c r="I246" s="160">
        <v>5.31</v>
      </c>
      <c r="J246" s="160">
        <v>68.95</v>
      </c>
      <c r="K246" s="161">
        <f t="shared" si="7"/>
        <v>1526.47</v>
      </c>
      <c r="L246" s="160">
        <v>1382.98</v>
      </c>
      <c r="M246" s="160" t="s">
        <v>2724</v>
      </c>
      <c r="N246" s="160" t="s">
        <v>2724</v>
      </c>
      <c r="O246" s="160" t="s">
        <v>2724</v>
      </c>
      <c r="P246" s="160">
        <v>143.49</v>
      </c>
    </row>
    <row r="247" spans="1:16">
      <c r="A247" s="158" t="s">
        <v>2966</v>
      </c>
      <c r="B247" s="159">
        <f t="shared" si="6"/>
        <v>1556.98</v>
      </c>
      <c r="C247" s="160">
        <v>1505.59</v>
      </c>
      <c r="D247" s="160" t="s">
        <v>2724</v>
      </c>
      <c r="E247" s="160"/>
      <c r="F247" s="160" t="s">
        <v>2724</v>
      </c>
      <c r="G247" s="160" t="s">
        <v>2724</v>
      </c>
      <c r="H247" s="160" t="s">
        <v>2724</v>
      </c>
      <c r="I247" s="160">
        <v>6.89</v>
      </c>
      <c r="J247" s="160">
        <v>44.5</v>
      </c>
      <c r="K247" s="161">
        <f t="shared" si="7"/>
        <v>1556.98</v>
      </c>
      <c r="L247" s="160">
        <v>1368.32</v>
      </c>
      <c r="M247" s="160" t="s">
        <v>2724</v>
      </c>
      <c r="N247" s="160" t="s">
        <v>2724</v>
      </c>
      <c r="O247" s="160" t="s">
        <v>2724</v>
      </c>
      <c r="P247" s="160">
        <v>188.66</v>
      </c>
    </row>
    <row r="248" spans="1:16">
      <c r="A248" s="158" t="s">
        <v>2967</v>
      </c>
      <c r="B248" s="159">
        <f t="shared" si="6"/>
        <v>1865.1999999999998</v>
      </c>
      <c r="C248" s="160">
        <v>1764.34</v>
      </c>
      <c r="D248" s="160" t="s">
        <v>2724</v>
      </c>
      <c r="E248" s="160"/>
      <c r="F248" s="160" t="s">
        <v>2724</v>
      </c>
      <c r="G248" s="160" t="s">
        <v>2724</v>
      </c>
      <c r="H248" s="160" t="s">
        <v>2724</v>
      </c>
      <c r="I248" s="160">
        <v>10.56</v>
      </c>
      <c r="J248" s="160">
        <v>90.3</v>
      </c>
      <c r="K248" s="161">
        <f t="shared" si="7"/>
        <v>1865.1999999999998</v>
      </c>
      <c r="L248" s="160">
        <v>1585.84</v>
      </c>
      <c r="M248" s="160" t="s">
        <v>2724</v>
      </c>
      <c r="N248" s="160" t="s">
        <v>2724</v>
      </c>
      <c r="O248" s="160" t="s">
        <v>2724</v>
      </c>
      <c r="P248" s="160">
        <v>279.36</v>
      </c>
    </row>
    <row r="249" spans="1:16">
      <c r="A249" s="158" t="s">
        <v>2968</v>
      </c>
      <c r="B249" s="159">
        <f t="shared" si="6"/>
        <v>1440.29</v>
      </c>
      <c r="C249" s="160">
        <v>1335.33</v>
      </c>
      <c r="D249" s="160" t="s">
        <v>2724</v>
      </c>
      <c r="E249" s="160"/>
      <c r="F249" s="160" t="s">
        <v>2724</v>
      </c>
      <c r="G249" s="160" t="s">
        <v>2724</v>
      </c>
      <c r="H249" s="160" t="s">
        <v>2724</v>
      </c>
      <c r="I249" s="160">
        <v>4.67</v>
      </c>
      <c r="J249" s="160">
        <v>100.29</v>
      </c>
      <c r="K249" s="161">
        <f t="shared" si="7"/>
        <v>1440.2900000000002</v>
      </c>
      <c r="L249" s="160">
        <v>1247.1400000000001</v>
      </c>
      <c r="M249" s="160" t="s">
        <v>2724</v>
      </c>
      <c r="N249" s="160" t="s">
        <v>2724</v>
      </c>
      <c r="O249" s="160" t="s">
        <v>2724</v>
      </c>
      <c r="P249" s="160">
        <v>193.15</v>
      </c>
    </row>
    <row r="250" spans="1:16">
      <c r="A250" s="158" t="s">
        <v>2969</v>
      </c>
      <c r="B250" s="159">
        <f t="shared" si="6"/>
        <v>1859.28</v>
      </c>
      <c r="C250" s="160">
        <v>1746.77</v>
      </c>
      <c r="D250" s="160" t="s">
        <v>2724</v>
      </c>
      <c r="E250" s="160"/>
      <c r="F250" s="160" t="s">
        <v>2724</v>
      </c>
      <c r="G250" s="160" t="s">
        <v>2724</v>
      </c>
      <c r="H250" s="160" t="s">
        <v>2724</v>
      </c>
      <c r="I250" s="160">
        <v>5.32</v>
      </c>
      <c r="J250" s="160">
        <v>107.19</v>
      </c>
      <c r="K250" s="161">
        <f t="shared" si="7"/>
        <v>1859.28</v>
      </c>
      <c r="L250" s="160">
        <v>1654.75</v>
      </c>
      <c r="M250" s="160" t="s">
        <v>2724</v>
      </c>
      <c r="N250" s="160" t="s">
        <v>2724</v>
      </c>
      <c r="O250" s="160" t="s">
        <v>2724</v>
      </c>
      <c r="P250" s="160">
        <v>204.53</v>
      </c>
    </row>
    <row r="251" spans="1:16">
      <c r="A251" s="158" t="s">
        <v>2970</v>
      </c>
      <c r="B251" s="159">
        <f t="shared" si="6"/>
        <v>1454.56</v>
      </c>
      <c r="C251" s="160">
        <v>1369.98</v>
      </c>
      <c r="D251" s="160" t="s">
        <v>2724</v>
      </c>
      <c r="E251" s="160"/>
      <c r="F251" s="160" t="s">
        <v>2724</v>
      </c>
      <c r="G251" s="160" t="s">
        <v>2724</v>
      </c>
      <c r="H251" s="160" t="s">
        <v>2724</v>
      </c>
      <c r="I251" s="160">
        <v>2.61</v>
      </c>
      <c r="J251" s="160">
        <v>81.97</v>
      </c>
      <c r="K251" s="161">
        <f t="shared" si="7"/>
        <v>1454.56</v>
      </c>
      <c r="L251" s="160">
        <v>1277.68</v>
      </c>
      <c r="M251" s="160" t="s">
        <v>2724</v>
      </c>
      <c r="N251" s="160" t="s">
        <v>2724</v>
      </c>
      <c r="O251" s="160" t="s">
        <v>2724</v>
      </c>
      <c r="P251" s="160">
        <v>176.88</v>
      </c>
    </row>
    <row r="252" spans="1:16">
      <c r="A252" s="158" t="s">
        <v>2971</v>
      </c>
      <c r="B252" s="159">
        <f t="shared" si="6"/>
        <v>552.16</v>
      </c>
      <c r="C252" s="160">
        <v>531.65</v>
      </c>
      <c r="D252" s="160" t="s">
        <v>2724</v>
      </c>
      <c r="E252" s="160"/>
      <c r="F252" s="160" t="s">
        <v>2724</v>
      </c>
      <c r="G252" s="160" t="s">
        <v>2724</v>
      </c>
      <c r="H252" s="160" t="s">
        <v>2724</v>
      </c>
      <c r="I252" s="160">
        <v>5.04</v>
      </c>
      <c r="J252" s="160">
        <v>15.47</v>
      </c>
      <c r="K252" s="161">
        <f t="shared" si="7"/>
        <v>552.16</v>
      </c>
      <c r="L252" s="160">
        <v>466.86</v>
      </c>
      <c r="M252" s="160" t="s">
        <v>2724</v>
      </c>
      <c r="N252" s="160" t="s">
        <v>2724</v>
      </c>
      <c r="O252" s="160" t="s">
        <v>2724</v>
      </c>
      <c r="P252" s="160">
        <v>85.3</v>
      </c>
    </row>
    <row r="253" spans="1:16">
      <c r="A253" s="158" t="s">
        <v>2972</v>
      </c>
      <c r="B253" s="159">
        <f t="shared" si="6"/>
        <v>1672.5900000000001</v>
      </c>
      <c r="C253" s="160">
        <v>1599.54</v>
      </c>
      <c r="D253" s="160" t="s">
        <v>2724</v>
      </c>
      <c r="E253" s="160"/>
      <c r="F253" s="160" t="s">
        <v>2724</v>
      </c>
      <c r="G253" s="160" t="s">
        <v>2724</v>
      </c>
      <c r="H253" s="160" t="s">
        <v>2724</v>
      </c>
      <c r="I253" s="160">
        <v>0.15</v>
      </c>
      <c r="J253" s="160">
        <v>72.900000000000006</v>
      </c>
      <c r="K253" s="161">
        <f t="shared" si="7"/>
        <v>1672.59</v>
      </c>
      <c r="L253" s="160">
        <v>1360.01</v>
      </c>
      <c r="M253" s="160" t="s">
        <v>2724</v>
      </c>
      <c r="N253" s="160" t="s">
        <v>2724</v>
      </c>
      <c r="O253" s="160" t="s">
        <v>2724</v>
      </c>
      <c r="P253" s="160">
        <v>312.58</v>
      </c>
    </row>
    <row r="254" spans="1:16">
      <c r="A254" s="158" t="s">
        <v>2973</v>
      </c>
      <c r="B254" s="159">
        <f t="shared" si="6"/>
        <v>3378.52</v>
      </c>
      <c r="C254" s="160">
        <v>3247.13</v>
      </c>
      <c r="D254" s="160" t="s">
        <v>2724</v>
      </c>
      <c r="E254" s="160"/>
      <c r="F254" s="160" t="s">
        <v>2724</v>
      </c>
      <c r="G254" s="160" t="s">
        <v>2724</v>
      </c>
      <c r="H254" s="160" t="s">
        <v>2724</v>
      </c>
      <c r="I254" s="160">
        <v>7.31</v>
      </c>
      <c r="J254" s="160">
        <v>124.08</v>
      </c>
      <c r="K254" s="161">
        <f t="shared" si="7"/>
        <v>3378.52</v>
      </c>
      <c r="L254" s="160">
        <v>3003.36</v>
      </c>
      <c r="M254" s="160" t="s">
        <v>2724</v>
      </c>
      <c r="N254" s="160" t="s">
        <v>2724</v>
      </c>
      <c r="O254" s="160" t="s">
        <v>2724</v>
      </c>
      <c r="P254" s="160">
        <v>375.16</v>
      </c>
    </row>
    <row r="255" spans="1:16">
      <c r="A255" s="158" t="s">
        <v>2974</v>
      </c>
      <c r="B255" s="159">
        <f t="shared" si="6"/>
        <v>1802.64</v>
      </c>
      <c r="C255" s="160">
        <v>1520.69</v>
      </c>
      <c r="D255" s="160" t="s">
        <v>2724</v>
      </c>
      <c r="E255" s="160"/>
      <c r="F255" s="160">
        <v>62.74</v>
      </c>
      <c r="G255" s="160" t="s">
        <v>2724</v>
      </c>
      <c r="H255" s="160" t="s">
        <v>2724</v>
      </c>
      <c r="I255" s="160">
        <v>8.26</v>
      </c>
      <c r="J255" s="160">
        <v>210.95</v>
      </c>
      <c r="K255" s="161">
        <f t="shared" si="7"/>
        <v>1802.6399999999999</v>
      </c>
      <c r="L255" s="160">
        <v>1501.79</v>
      </c>
      <c r="M255" s="160" t="s">
        <v>2724</v>
      </c>
      <c r="N255" s="160" t="s">
        <v>2724</v>
      </c>
      <c r="O255" s="160" t="s">
        <v>2724</v>
      </c>
      <c r="P255" s="160">
        <v>300.85000000000002</v>
      </c>
    </row>
    <row r="256" spans="1:16">
      <c r="A256" s="158" t="s">
        <v>2975</v>
      </c>
      <c r="B256" s="159">
        <f t="shared" si="6"/>
        <v>1540.5</v>
      </c>
      <c r="C256" s="160">
        <v>1499.86</v>
      </c>
      <c r="D256" s="160" t="s">
        <v>2724</v>
      </c>
      <c r="E256" s="160"/>
      <c r="F256" s="160" t="s">
        <v>2724</v>
      </c>
      <c r="G256" s="160" t="s">
        <v>2724</v>
      </c>
      <c r="H256" s="160" t="s">
        <v>2724</v>
      </c>
      <c r="I256" s="160">
        <v>0.18</v>
      </c>
      <c r="J256" s="160">
        <v>40.46</v>
      </c>
      <c r="K256" s="161">
        <f t="shared" si="7"/>
        <v>1540.5</v>
      </c>
      <c r="L256" s="160">
        <v>1347.13</v>
      </c>
      <c r="M256" s="160" t="s">
        <v>2724</v>
      </c>
      <c r="N256" s="160" t="s">
        <v>2724</v>
      </c>
      <c r="O256" s="160" t="s">
        <v>2724</v>
      </c>
      <c r="P256" s="160">
        <v>193.37</v>
      </c>
    </row>
    <row r="257" spans="1:16">
      <c r="A257" s="158" t="s">
        <v>2976</v>
      </c>
      <c r="B257" s="159">
        <f t="shared" si="6"/>
        <v>171.98000000000002</v>
      </c>
      <c r="C257" s="160">
        <v>130.03</v>
      </c>
      <c r="D257" s="160" t="s">
        <v>2724</v>
      </c>
      <c r="E257" s="160"/>
      <c r="F257" s="160" t="s">
        <v>2724</v>
      </c>
      <c r="G257" s="160" t="s">
        <v>2724</v>
      </c>
      <c r="H257" s="160" t="s">
        <v>2724</v>
      </c>
      <c r="I257" s="160">
        <v>2.21</v>
      </c>
      <c r="J257" s="160">
        <v>39.74</v>
      </c>
      <c r="K257" s="161">
        <f t="shared" si="7"/>
        <v>171.98000000000002</v>
      </c>
      <c r="L257" s="160">
        <v>110.26</v>
      </c>
      <c r="M257" s="160" t="s">
        <v>2724</v>
      </c>
      <c r="N257" s="160" t="s">
        <v>2724</v>
      </c>
      <c r="O257" s="160" t="s">
        <v>2724</v>
      </c>
      <c r="P257" s="160">
        <v>61.72</v>
      </c>
    </row>
    <row r="258" spans="1:16">
      <c r="A258" s="158" t="s">
        <v>2977</v>
      </c>
      <c r="B258" s="159">
        <f t="shared" si="6"/>
        <v>337.96000000000004</v>
      </c>
      <c r="C258" s="160">
        <v>324.47000000000003</v>
      </c>
      <c r="D258" s="160" t="s">
        <v>2724</v>
      </c>
      <c r="E258" s="160"/>
      <c r="F258" s="160" t="s">
        <v>2724</v>
      </c>
      <c r="G258" s="160" t="s">
        <v>2724</v>
      </c>
      <c r="H258" s="160" t="s">
        <v>2724</v>
      </c>
      <c r="I258" s="160">
        <v>1.26</v>
      </c>
      <c r="J258" s="160">
        <v>12.23</v>
      </c>
      <c r="K258" s="161">
        <f t="shared" si="7"/>
        <v>337.96</v>
      </c>
      <c r="L258" s="160">
        <v>313.82</v>
      </c>
      <c r="M258" s="160" t="s">
        <v>2724</v>
      </c>
      <c r="N258" s="160" t="s">
        <v>2724</v>
      </c>
      <c r="O258" s="160" t="s">
        <v>2724</v>
      </c>
      <c r="P258" s="160">
        <v>24.14</v>
      </c>
    </row>
    <row r="259" spans="1:16">
      <c r="A259" s="158" t="s">
        <v>2978</v>
      </c>
      <c r="B259" s="159">
        <f t="shared" si="6"/>
        <v>685.36</v>
      </c>
      <c r="C259" s="160">
        <v>632.64</v>
      </c>
      <c r="D259" s="160" t="s">
        <v>2724</v>
      </c>
      <c r="E259" s="160"/>
      <c r="F259" s="160" t="s">
        <v>2724</v>
      </c>
      <c r="G259" s="160" t="s">
        <v>2724</v>
      </c>
      <c r="H259" s="160" t="s">
        <v>2724</v>
      </c>
      <c r="I259" s="160">
        <v>0.15</v>
      </c>
      <c r="J259" s="160">
        <v>52.57</v>
      </c>
      <c r="K259" s="161">
        <f t="shared" si="7"/>
        <v>685.3599999999999</v>
      </c>
      <c r="L259" s="160">
        <v>582.79</v>
      </c>
      <c r="M259" s="160" t="s">
        <v>2724</v>
      </c>
      <c r="N259" s="160" t="s">
        <v>2724</v>
      </c>
      <c r="O259" s="160" t="s">
        <v>2724</v>
      </c>
      <c r="P259" s="160">
        <v>102.57</v>
      </c>
    </row>
    <row r="260" spans="1:16">
      <c r="A260" s="158" t="s">
        <v>2979</v>
      </c>
      <c r="B260" s="159">
        <f t="shared" si="6"/>
        <v>1120.33</v>
      </c>
      <c r="C260" s="160">
        <v>995.87</v>
      </c>
      <c r="D260" s="160" t="s">
        <v>2724</v>
      </c>
      <c r="E260" s="160"/>
      <c r="F260" s="160" t="s">
        <v>2724</v>
      </c>
      <c r="G260" s="160" t="s">
        <v>2724</v>
      </c>
      <c r="H260" s="160" t="s">
        <v>2724</v>
      </c>
      <c r="I260" s="160">
        <v>0.52</v>
      </c>
      <c r="J260" s="160">
        <v>123.94</v>
      </c>
      <c r="K260" s="161">
        <f t="shared" si="7"/>
        <v>1120.33</v>
      </c>
      <c r="L260" s="160">
        <v>936.06</v>
      </c>
      <c r="M260" s="160" t="s">
        <v>2724</v>
      </c>
      <c r="N260" s="160" t="s">
        <v>2724</v>
      </c>
      <c r="O260" s="160" t="s">
        <v>2724</v>
      </c>
      <c r="P260" s="160">
        <v>184.27</v>
      </c>
    </row>
    <row r="261" spans="1:16">
      <c r="A261" s="158" t="s">
        <v>2980</v>
      </c>
      <c r="B261" s="159">
        <f t="shared" ref="B261:B324" si="8">SUM(C261:J261)</f>
        <v>1317.72</v>
      </c>
      <c r="C261" s="160">
        <v>1230.22</v>
      </c>
      <c r="D261" s="160" t="s">
        <v>2724</v>
      </c>
      <c r="E261" s="160"/>
      <c r="F261" s="160" t="s">
        <v>2724</v>
      </c>
      <c r="G261" s="160" t="s">
        <v>2724</v>
      </c>
      <c r="H261" s="160" t="s">
        <v>2724</v>
      </c>
      <c r="I261" s="160">
        <v>26.05</v>
      </c>
      <c r="J261" s="160">
        <v>61.45</v>
      </c>
      <c r="K261" s="161">
        <f t="shared" ref="K261:K324" si="9">SUM(L261:P261)</f>
        <v>1317.72</v>
      </c>
      <c r="L261" s="160">
        <v>1147.45</v>
      </c>
      <c r="M261" s="160" t="s">
        <v>2724</v>
      </c>
      <c r="N261" s="160" t="s">
        <v>2724</v>
      </c>
      <c r="O261" s="160" t="s">
        <v>2724</v>
      </c>
      <c r="P261" s="160">
        <v>170.27</v>
      </c>
    </row>
    <row r="262" spans="1:16">
      <c r="A262" s="158" t="s">
        <v>2981</v>
      </c>
      <c r="B262" s="159">
        <f t="shared" si="8"/>
        <v>1267.28</v>
      </c>
      <c r="C262" s="160">
        <v>1084.32</v>
      </c>
      <c r="D262" s="160" t="s">
        <v>2724</v>
      </c>
      <c r="E262" s="160"/>
      <c r="F262" s="160" t="s">
        <v>2724</v>
      </c>
      <c r="G262" s="160" t="s">
        <v>2724</v>
      </c>
      <c r="H262" s="160" t="s">
        <v>2724</v>
      </c>
      <c r="I262" s="160">
        <v>54.79</v>
      </c>
      <c r="J262" s="160">
        <v>128.16999999999999</v>
      </c>
      <c r="K262" s="161">
        <f t="shared" si="9"/>
        <v>1267.28</v>
      </c>
      <c r="L262" s="160">
        <v>1100.8699999999999</v>
      </c>
      <c r="M262" s="160" t="s">
        <v>2724</v>
      </c>
      <c r="N262" s="160" t="s">
        <v>2724</v>
      </c>
      <c r="O262" s="160" t="s">
        <v>2724</v>
      </c>
      <c r="P262" s="160">
        <v>166.41</v>
      </c>
    </row>
    <row r="263" spans="1:16">
      <c r="A263" s="158" t="s">
        <v>2982</v>
      </c>
      <c r="B263" s="159">
        <f t="shared" si="8"/>
        <v>1144.3899999999999</v>
      </c>
      <c r="C263" s="160">
        <v>566.48</v>
      </c>
      <c r="D263" s="160" t="s">
        <v>2724</v>
      </c>
      <c r="E263" s="160"/>
      <c r="F263" s="160" t="s">
        <v>2724</v>
      </c>
      <c r="G263" s="160" t="s">
        <v>2724</v>
      </c>
      <c r="H263" s="160" t="s">
        <v>2724</v>
      </c>
      <c r="I263" s="160" t="s">
        <v>2724</v>
      </c>
      <c r="J263" s="160">
        <v>577.91</v>
      </c>
      <c r="K263" s="161">
        <f t="shared" si="9"/>
        <v>1144.3900000000001</v>
      </c>
      <c r="L263" s="160">
        <v>261.94</v>
      </c>
      <c r="M263" s="160">
        <v>580.01</v>
      </c>
      <c r="N263" s="160" t="s">
        <v>2724</v>
      </c>
      <c r="O263" s="160" t="s">
        <v>2724</v>
      </c>
      <c r="P263" s="160">
        <v>302.44</v>
      </c>
    </row>
    <row r="264" spans="1:16">
      <c r="A264" s="158" t="s">
        <v>2983</v>
      </c>
      <c r="B264" s="159">
        <f t="shared" si="8"/>
        <v>195.61</v>
      </c>
      <c r="C264" s="160">
        <v>193.48</v>
      </c>
      <c r="D264" s="160" t="s">
        <v>2724</v>
      </c>
      <c r="E264" s="160"/>
      <c r="F264" s="160" t="s">
        <v>2724</v>
      </c>
      <c r="G264" s="160" t="s">
        <v>2724</v>
      </c>
      <c r="H264" s="160" t="s">
        <v>2724</v>
      </c>
      <c r="I264" s="160">
        <v>0.05</v>
      </c>
      <c r="J264" s="160">
        <v>2.08</v>
      </c>
      <c r="K264" s="161">
        <f t="shared" si="9"/>
        <v>195.60999999999999</v>
      </c>
      <c r="L264" s="160">
        <v>182.98</v>
      </c>
      <c r="M264" s="160" t="s">
        <v>2724</v>
      </c>
      <c r="N264" s="160" t="s">
        <v>2724</v>
      </c>
      <c r="O264" s="160" t="s">
        <v>2724</v>
      </c>
      <c r="P264" s="160">
        <v>12.63</v>
      </c>
    </row>
    <row r="265" spans="1:16">
      <c r="A265" s="158" t="s">
        <v>2984</v>
      </c>
      <c r="B265" s="159">
        <f t="shared" si="8"/>
        <v>216.35</v>
      </c>
      <c r="C265" s="160">
        <v>178.07</v>
      </c>
      <c r="D265" s="160" t="s">
        <v>2724</v>
      </c>
      <c r="E265" s="160"/>
      <c r="F265" s="160" t="s">
        <v>2724</v>
      </c>
      <c r="G265" s="160" t="s">
        <v>2724</v>
      </c>
      <c r="H265" s="160" t="s">
        <v>2724</v>
      </c>
      <c r="I265" s="160" t="s">
        <v>2724</v>
      </c>
      <c r="J265" s="160">
        <v>38.28</v>
      </c>
      <c r="K265" s="161">
        <f t="shared" si="9"/>
        <v>216.35000000000002</v>
      </c>
      <c r="L265" s="160">
        <v>112.93</v>
      </c>
      <c r="M265" s="160">
        <v>89.09</v>
      </c>
      <c r="N265" s="160" t="s">
        <v>2724</v>
      </c>
      <c r="O265" s="160" t="s">
        <v>2724</v>
      </c>
      <c r="P265" s="160">
        <v>14.33</v>
      </c>
    </row>
    <row r="266" spans="1:16">
      <c r="A266" s="158" t="s">
        <v>2985</v>
      </c>
      <c r="B266" s="159">
        <f t="shared" si="8"/>
        <v>584.49</v>
      </c>
      <c r="C266" s="160">
        <v>258.79000000000002</v>
      </c>
      <c r="D266" s="160" t="s">
        <v>2724</v>
      </c>
      <c r="E266" s="160"/>
      <c r="F266" s="160" t="s">
        <v>2724</v>
      </c>
      <c r="G266" s="160" t="s">
        <v>2724</v>
      </c>
      <c r="H266" s="160" t="s">
        <v>2724</v>
      </c>
      <c r="I266" s="160" t="s">
        <v>2724</v>
      </c>
      <c r="J266" s="160">
        <v>325.7</v>
      </c>
      <c r="K266" s="161">
        <f t="shared" si="9"/>
        <v>584.49</v>
      </c>
      <c r="L266" s="160">
        <v>258.79000000000002</v>
      </c>
      <c r="M266" s="160">
        <v>138.09</v>
      </c>
      <c r="N266" s="160" t="s">
        <v>2724</v>
      </c>
      <c r="O266" s="160" t="s">
        <v>2724</v>
      </c>
      <c r="P266" s="160">
        <v>187.61</v>
      </c>
    </row>
    <row r="267" spans="1:16">
      <c r="A267" s="158" t="s">
        <v>2986</v>
      </c>
      <c r="B267" s="159">
        <f t="shared" si="8"/>
        <v>216.19</v>
      </c>
      <c r="C267" s="160">
        <v>206.67</v>
      </c>
      <c r="D267" s="160" t="s">
        <v>2724</v>
      </c>
      <c r="E267" s="160"/>
      <c r="F267" s="160" t="s">
        <v>2724</v>
      </c>
      <c r="G267" s="160" t="s">
        <v>2724</v>
      </c>
      <c r="H267" s="160" t="s">
        <v>2724</v>
      </c>
      <c r="I267" s="160">
        <v>0.08</v>
      </c>
      <c r="J267" s="160">
        <v>9.44</v>
      </c>
      <c r="K267" s="161">
        <f t="shared" si="9"/>
        <v>216.19</v>
      </c>
      <c r="L267" s="160">
        <v>196.92</v>
      </c>
      <c r="M267" s="160">
        <v>18</v>
      </c>
      <c r="N267" s="160" t="s">
        <v>2724</v>
      </c>
      <c r="O267" s="160" t="s">
        <v>2724</v>
      </c>
      <c r="P267" s="160">
        <v>1.27</v>
      </c>
    </row>
    <row r="268" spans="1:16">
      <c r="A268" s="158" t="s">
        <v>2987</v>
      </c>
      <c r="B268" s="159">
        <f t="shared" si="8"/>
        <v>150.94</v>
      </c>
      <c r="C268" s="160">
        <v>108.96</v>
      </c>
      <c r="D268" s="160" t="s">
        <v>2724</v>
      </c>
      <c r="E268" s="160"/>
      <c r="F268" s="160" t="s">
        <v>2724</v>
      </c>
      <c r="G268" s="160" t="s">
        <v>2724</v>
      </c>
      <c r="H268" s="160" t="s">
        <v>2724</v>
      </c>
      <c r="I268" s="160" t="s">
        <v>2724</v>
      </c>
      <c r="J268" s="160">
        <v>41.98</v>
      </c>
      <c r="K268" s="161">
        <f t="shared" si="9"/>
        <v>150.94</v>
      </c>
      <c r="L268" s="160">
        <v>96.19</v>
      </c>
      <c r="M268" s="160" t="s">
        <v>2724</v>
      </c>
      <c r="N268" s="160" t="s">
        <v>2724</v>
      </c>
      <c r="O268" s="160" t="s">
        <v>2724</v>
      </c>
      <c r="P268" s="160">
        <v>54.75</v>
      </c>
    </row>
    <row r="269" spans="1:16">
      <c r="A269" s="158" t="s">
        <v>2988</v>
      </c>
      <c r="B269" s="159">
        <f t="shared" si="8"/>
        <v>83.03</v>
      </c>
      <c r="C269" s="160">
        <v>83.03</v>
      </c>
      <c r="D269" s="160" t="s">
        <v>2724</v>
      </c>
      <c r="E269" s="160"/>
      <c r="F269" s="160" t="s">
        <v>2724</v>
      </c>
      <c r="G269" s="160" t="s">
        <v>2724</v>
      </c>
      <c r="H269" s="160" t="s">
        <v>2724</v>
      </c>
      <c r="I269" s="160" t="s">
        <v>2724</v>
      </c>
      <c r="J269" s="160" t="s">
        <v>2724</v>
      </c>
      <c r="K269" s="161">
        <f t="shared" si="9"/>
        <v>83.03</v>
      </c>
      <c r="L269" s="160">
        <v>83.03</v>
      </c>
      <c r="M269" s="160" t="s">
        <v>2724</v>
      </c>
      <c r="N269" s="160" t="s">
        <v>2724</v>
      </c>
      <c r="O269" s="160" t="s">
        <v>2724</v>
      </c>
      <c r="P269" s="160" t="s">
        <v>2724</v>
      </c>
    </row>
    <row r="270" spans="1:16">
      <c r="A270" s="158" t="s">
        <v>2989</v>
      </c>
      <c r="B270" s="159">
        <f t="shared" si="8"/>
        <v>82.05</v>
      </c>
      <c r="C270" s="160">
        <v>80.39</v>
      </c>
      <c r="D270" s="160" t="s">
        <v>2724</v>
      </c>
      <c r="E270" s="160"/>
      <c r="F270" s="160" t="s">
        <v>2724</v>
      </c>
      <c r="G270" s="160" t="s">
        <v>2724</v>
      </c>
      <c r="H270" s="160" t="s">
        <v>2724</v>
      </c>
      <c r="I270" s="160" t="s">
        <v>2724</v>
      </c>
      <c r="J270" s="160">
        <v>1.66</v>
      </c>
      <c r="K270" s="161">
        <f t="shared" si="9"/>
        <v>82.05</v>
      </c>
      <c r="L270" s="160">
        <v>82.05</v>
      </c>
      <c r="M270" s="160" t="s">
        <v>2724</v>
      </c>
      <c r="N270" s="160" t="s">
        <v>2724</v>
      </c>
      <c r="O270" s="160" t="s">
        <v>2724</v>
      </c>
      <c r="P270" s="160" t="s">
        <v>2724</v>
      </c>
    </row>
    <row r="271" spans="1:16">
      <c r="A271" s="158" t="s">
        <v>2990</v>
      </c>
      <c r="B271" s="159">
        <f t="shared" si="8"/>
        <v>87.87</v>
      </c>
      <c r="C271" s="160">
        <v>65.69</v>
      </c>
      <c r="D271" s="160" t="s">
        <v>2724</v>
      </c>
      <c r="E271" s="160"/>
      <c r="F271" s="160" t="s">
        <v>2724</v>
      </c>
      <c r="G271" s="160" t="s">
        <v>2724</v>
      </c>
      <c r="H271" s="160" t="s">
        <v>2724</v>
      </c>
      <c r="I271" s="160" t="s">
        <v>2724</v>
      </c>
      <c r="J271" s="160">
        <v>22.18</v>
      </c>
      <c r="K271" s="161">
        <f t="shared" si="9"/>
        <v>87.87</v>
      </c>
      <c r="L271" s="160">
        <v>62.69</v>
      </c>
      <c r="M271" s="160" t="s">
        <v>2724</v>
      </c>
      <c r="N271" s="160" t="s">
        <v>2724</v>
      </c>
      <c r="O271" s="160" t="s">
        <v>2724</v>
      </c>
      <c r="P271" s="160">
        <v>25.18</v>
      </c>
    </row>
    <row r="272" spans="1:16">
      <c r="A272" s="158" t="s">
        <v>2991</v>
      </c>
      <c r="B272" s="159">
        <f t="shared" si="8"/>
        <v>195.19</v>
      </c>
      <c r="C272" s="160">
        <v>193.04</v>
      </c>
      <c r="D272" s="160" t="s">
        <v>2724</v>
      </c>
      <c r="E272" s="160"/>
      <c r="F272" s="160" t="s">
        <v>2724</v>
      </c>
      <c r="G272" s="160" t="s">
        <v>2724</v>
      </c>
      <c r="H272" s="160" t="s">
        <v>2724</v>
      </c>
      <c r="I272" s="160" t="s">
        <v>2724</v>
      </c>
      <c r="J272" s="160">
        <v>2.15</v>
      </c>
      <c r="K272" s="161">
        <f t="shared" si="9"/>
        <v>195.19</v>
      </c>
      <c r="L272" s="160">
        <v>195.19</v>
      </c>
      <c r="M272" s="160" t="s">
        <v>2724</v>
      </c>
      <c r="N272" s="160" t="s">
        <v>2724</v>
      </c>
      <c r="O272" s="160" t="s">
        <v>2724</v>
      </c>
      <c r="P272" s="160" t="s">
        <v>2724</v>
      </c>
    </row>
    <row r="273" spans="1:16">
      <c r="A273" s="158" t="s">
        <v>2992</v>
      </c>
      <c r="B273" s="159">
        <f t="shared" si="8"/>
        <v>5327.01</v>
      </c>
      <c r="C273" s="160">
        <v>3190.5</v>
      </c>
      <c r="D273" s="160">
        <v>137.57</v>
      </c>
      <c r="E273" s="160">
        <v>258.93</v>
      </c>
      <c r="F273" s="160" t="s">
        <v>2724</v>
      </c>
      <c r="G273" s="160" t="s">
        <v>2724</v>
      </c>
      <c r="H273" s="160" t="s">
        <v>2724</v>
      </c>
      <c r="I273" s="160">
        <v>2.99</v>
      </c>
      <c r="J273" s="160">
        <v>1737.02</v>
      </c>
      <c r="K273" s="161">
        <f t="shared" si="9"/>
        <v>5327.01</v>
      </c>
      <c r="L273" s="160">
        <v>1226.24</v>
      </c>
      <c r="M273" s="160">
        <v>3681.06</v>
      </c>
      <c r="N273" s="160" t="s">
        <v>2724</v>
      </c>
      <c r="O273" s="160" t="s">
        <v>2724</v>
      </c>
      <c r="P273" s="160">
        <v>419.71</v>
      </c>
    </row>
    <row r="274" spans="1:16">
      <c r="A274" s="158" t="s">
        <v>2993</v>
      </c>
      <c r="B274" s="159">
        <f t="shared" si="8"/>
        <v>687.27</v>
      </c>
      <c r="C274" s="160">
        <v>532.16</v>
      </c>
      <c r="D274" s="160" t="s">
        <v>2724</v>
      </c>
      <c r="E274" s="160"/>
      <c r="F274" s="160" t="s">
        <v>2724</v>
      </c>
      <c r="G274" s="160" t="s">
        <v>2724</v>
      </c>
      <c r="H274" s="160" t="s">
        <v>2724</v>
      </c>
      <c r="I274" s="160" t="s">
        <v>2724</v>
      </c>
      <c r="J274" s="160">
        <v>155.11000000000001</v>
      </c>
      <c r="K274" s="161">
        <f t="shared" si="9"/>
        <v>687.27</v>
      </c>
      <c r="L274" s="160">
        <v>466.43</v>
      </c>
      <c r="M274" s="160">
        <v>190.47</v>
      </c>
      <c r="N274" s="160" t="s">
        <v>2724</v>
      </c>
      <c r="O274" s="160" t="s">
        <v>2724</v>
      </c>
      <c r="P274" s="160">
        <v>30.37</v>
      </c>
    </row>
    <row r="275" spans="1:16">
      <c r="A275" s="158" t="s">
        <v>2994</v>
      </c>
      <c r="B275" s="159">
        <f t="shared" si="8"/>
        <v>215.54</v>
      </c>
      <c r="C275" s="160">
        <v>213.92</v>
      </c>
      <c r="D275" s="160" t="s">
        <v>2724</v>
      </c>
      <c r="E275" s="160"/>
      <c r="F275" s="160" t="s">
        <v>2724</v>
      </c>
      <c r="G275" s="160" t="s">
        <v>2724</v>
      </c>
      <c r="H275" s="160" t="s">
        <v>2724</v>
      </c>
      <c r="I275" s="160" t="s">
        <v>2724</v>
      </c>
      <c r="J275" s="160">
        <v>1.62</v>
      </c>
      <c r="K275" s="161">
        <f t="shared" si="9"/>
        <v>215.54</v>
      </c>
      <c r="L275" s="160">
        <v>48.73</v>
      </c>
      <c r="M275" s="160">
        <v>146.46</v>
      </c>
      <c r="N275" s="160" t="s">
        <v>2724</v>
      </c>
      <c r="O275" s="160" t="s">
        <v>2724</v>
      </c>
      <c r="P275" s="160">
        <v>20.350000000000001</v>
      </c>
    </row>
    <row r="276" spans="1:16">
      <c r="A276" s="158" t="s">
        <v>2995</v>
      </c>
      <c r="B276" s="159">
        <f t="shared" si="8"/>
        <v>287.58999999999997</v>
      </c>
      <c r="C276" s="160">
        <v>251.37</v>
      </c>
      <c r="D276" s="160" t="s">
        <v>2724</v>
      </c>
      <c r="E276" s="160"/>
      <c r="F276" s="160" t="s">
        <v>2724</v>
      </c>
      <c r="G276" s="160" t="s">
        <v>2724</v>
      </c>
      <c r="H276" s="160" t="s">
        <v>2724</v>
      </c>
      <c r="I276" s="160">
        <v>7.0000000000000007E-2</v>
      </c>
      <c r="J276" s="160">
        <v>36.15</v>
      </c>
      <c r="K276" s="161">
        <f t="shared" si="9"/>
        <v>287.58999999999997</v>
      </c>
      <c r="L276" s="160">
        <v>235.44</v>
      </c>
      <c r="M276" s="160">
        <v>27.96</v>
      </c>
      <c r="N276" s="160" t="s">
        <v>2724</v>
      </c>
      <c r="O276" s="160" t="s">
        <v>2724</v>
      </c>
      <c r="P276" s="160">
        <v>24.19</v>
      </c>
    </row>
    <row r="277" spans="1:16">
      <c r="A277" s="158" t="s">
        <v>2996</v>
      </c>
      <c r="B277" s="159">
        <f t="shared" si="8"/>
        <v>336.52000000000004</v>
      </c>
      <c r="C277" s="160">
        <v>296.67</v>
      </c>
      <c r="D277" s="160">
        <v>8.2899999999999991</v>
      </c>
      <c r="E277" s="160"/>
      <c r="F277" s="160" t="s">
        <v>2724</v>
      </c>
      <c r="G277" s="160" t="s">
        <v>2724</v>
      </c>
      <c r="H277" s="160" t="s">
        <v>2724</v>
      </c>
      <c r="I277" s="160">
        <v>0.08</v>
      </c>
      <c r="J277" s="160">
        <v>31.48</v>
      </c>
      <c r="K277" s="161">
        <f t="shared" si="9"/>
        <v>336.52</v>
      </c>
      <c r="L277" s="160">
        <v>326.7</v>
      </c>
      <c r="M277" s="160" t="s">
        <v>2724</v>
      </c>
      <c r="N277" s="160" t="s">
        <v>2724</v>
      </c>
      <c r="O277" s="160" t="s">
        <v>2724</v>
      </c>
      <c r="P277" s="160">
        <v>9.82</v>
      </c>
    </row>
    <row r="278" spans="1:16">
      <c r="A278" s="158" t="s">
        <v>2997</v>
      </c>
      <c r="B278" s="159">
        <f t="shared" si="8"/>
        <v>907.88</v>
      </c>
      <c r="C278" s="160">
        <v>853.17</v>
      </c>
      <c r="D278" s="160" t="s">
        <v>2724</v>
      </c>
      <c r="E278" s="160">
        <v>12.2</v>
      </c>
      <c r="F278" s="160" t="s">
        <v>2724</v>
      </c>
      <c r="G278" s="160" t="s">
        <v>2724</v>
      </c>
      <c r="H278" s="160">
        <v>22.5</v>
      </c>
      <c r="I278" s="160">
        <v>2.8</v>
      </c>
      <c r="J278" s="160">
        <v>17.21</v>
      </c>
      <c r="K278" s="161">
        <f t="shared" si="9"/>
        <v>907.88</v>
      </c>
      <c r="L278" s="160">
        <v>860.65</v>
      </c>
      <c r="M278" s="160" t="s">
        <v>2724</v>
      </c>
      <c r="N278" s="160" t="s">
        <v>2724</v>
      </c>
      <c r="O278" s="160" t="s">
        <v>2724</v>
      </c>
      <c r="P278" s="160">
        <v>47.23</v>
      </c>
    </row>
    <row r="279" spans="1:16">
      <c r="A279" s="158" t="s">
        <v>2998</v>
      </c>
      <c r="B279" s="159">
        <f t="shared" si="8"/>
        <v>582.99</v>
      </c>
      <c r="C279" s="160">
        <v>558.21</v>
      </c>
      <c r="D279" s="160" t="s">
        <v>2724</v>
      </c>
      <c r="E279" s="160"/>
      <c r="F279" s="160" t="s">
        <v>2724</v>
      </c>
      <c r="G279" s="160" t="s">
        <v>2724</v>
      </c>
      <c r="H279" s="160" t="s">
        <v>2724</v>
      </c>
      <c r="I279" s="160">
        <v>0.54</v>
      </c>
      <c r="J279" s="160">
        <v>24.24</v>
      </c>
      <c r="K279" s="161">
        <f t="shared" si="9"/>
        <v>582.99</v>
      </c>
      <c r="L279" s="160">
        <v>509.43</v>
      </c>
      <c r="M279" s="160">
        <v>28.2</v>
      </c>
      <c r="N279" s="160" t="s">
        <v>2724</v>
      </c>
      <c r="O279" s="160" t="s">
        <v>2724</v>
      </c>
      <c r="P279" s="160">
        <v>45.36</v>
      </c>
    </row>
    <row r="280" spans="1:16">
      <c r="A280" s="158" t="s">
        <v>2999</v>
      </c>
      <c r="B280" s="159">
        <f t="shared" si="8"/>
        <v>219.77</v>
      </c>
      <c r="C280" s="160">
        <v>219.77</v>
      </c>
      <c r="D280" s="160" t="s">
        <v>2724</v>
      </c>
      <c r="E280" s="160"/>
      <c r="F280" s="160" t="s">
        <v>2724</v>
      </c>
      <c r="G280" s="160" t="s">
        <v>2724</v>
      </c>
      <c r="H280" s="160" t="s">
        <v>2724</v>
      </c>
      <c r="I280" s="160" t="s">
        <v>2724</v>
      </c>
      <c r="J280" s="160" t="s">
        <v>2724</v>
      </c>
      <c r="K280" s="161">
        <f t="shared" si="9"/>
        <v>219.76999999999998</v>
      </c>
      <c r="L280" s="160">
        <v>26.32</v>
      </c>
      <c r="M280" s="160">
        <v>189.2</v>
      </c>
      <c r="N280" s="160" t="s">
        <v>2724</v>
      </c>
      <c r="O280" s="160" t="s">
        <v>2724</v>
      </c>
      <c r="P280" s="160">
        <v>4.25</v>
      </c>
    </row>
    <row r="281" spans="1:16">
      <c r="A281" s="158" t="s">
        <v>3000</v>
      </c>
      <c r="B281" s="159">
        <f t="shared" si="8"/>
        <v>456.23</v>
      </c>
      <c r="C281" s="160">
        <v>445.05</v>
      </c>
      <c r="D281" s="160" t="s">
        <v>2724</v>
      </c>
      <c r="E281" s="160"/>
      <c r="F281" s="160" t="s">
        <v>2724</v>
      </c>
      <c r="G281" s="160" t="s">
        <v>2724</v>
      </c>
      <c r="H281" s="160" t="s">
        <v>2724</v>
      </c>
      <c r="I281" s="160" t="s">
        <v>2724</v>
      </c>
      <c r="J281" s="160">
        <v>11.18</v>
      </c>
      <c r="K281" s="161">
        <f t="shared" si="9"/>
        <v>456.22999999999996</v>
      </c>
      <c r="L281" s="160">
        <v>456.08</v>
      </c>
      <c r="M281" s="160" t="s">
        <v>2724</v>
      </c>
      <c r="N281" s="160" t="s">
        <v>2724</v>
      </c>
      <c r="O281" s="160" t="s">
        <v>2724</v>
      </c>
      <c r="P281" s="160">
        <v>0.15</v>
      </c>
    </row>
    <row r="282" spans="1:16">
      <c r="A282" s="158" t="s">
        <v>3001</v>
      </c>
      <c r="B282" s="159">
        <f t="shared" si="8"/>
        <v>1421.0500000000002</v>
      </c>
      <c r="C282" s="160">
        <v>1029.9000000000001</v>
      </c>
      <c r="D282" s="160" t="s">
        <v>2724</v>
      </c>
      <c r="E282" s="160"/>
      <c r="F282" s="160" t="s">
        <v>2724</v>
      </c>
      <c r="G282" s="160" t="s">
        <v>2724</v>
      </c>
      <c r="H282" s="160" t="s">
        <v>2724</v>
      </c>
      <c r="I282" s="160" t="s">
        <v>2724</v>
      </c>
      <c r="J282" s="160">
        <v>391.15</v>
      </c>
      <c r="K282" s="161">
        <f t="shared" si="9"/>
        <v>1421.05</v>
      </c>
      <c r="L282" s="160">
        <v>1410.59</v>
      </c>
      <c r="M282" s="160" t="s">
        <v>2724</v>
      </c>
      <c r="N282" s="160" t="s">
        <v>2724</v>
      </c>
      <c r="O282" s="160" t="s">
        <v>2724</v>
      </c>
      <c r="P282" s="160">
        <v>10.46</v>
      </c>
    </row>
    <row r="283" spans="1:16">
      <c r="A283" s="158" t="s">
        <v>3002</v>
      </c>
      <c r="B283" s="159">
        <f t="shared" si="8"/>
        <v>589.87999999999988</v>
      </c>
      <c r="C283" s="160">
        <v>514.55999999999995</v>
      </c>
      <c r="D283" s="160">
        <v>29.02</v>
      </c>
      <c r="E283" s="160"/>
      <c r="F283" s="160" t="s">
        <v>2724</v>
      </c>
      <c r="G283" s="160" t="s">
        <v>2724</v>
      </c>
      <c r="H283" s="160" t="s">
        <v>2724</v>
      </c>
      <c r="I283" s="160" t="s">
        <v>2724</v>
      </c>
      <c r="J283" s="160">
        <v>46.3</v>
      </c>
      <c r="K283" s="161">
        <f t="shared" si="9"/>
        <v>589.88</v>
      </c>
      <c r="L283" s="160">
        <v>216.58</v>
      </c>
      <c r="M283" s="160">
        <v>327</v>
      </c>
      <c r="N283" s="160" t="s">
        <v>2724</v>
      </c>
      <c r="O283" s="160" t="s">
        <v>2724</v>
      </c>
      <c r="P283" s="160">
        <v>46.3</v>
      </c>
    </row>
    <row r="284" spans="1:16">
      <c r="A284" s="158" t="s">
        <v>3003</v>
      </c>
      <c r="B284" s="159">
        <f t="shared" si="8"/>
        <v>6391.74</v>
      </c>
      <c r="C284" s="160">
        <v>4813.28</v>
      </c>
      <c r="D284" s="160">
        <v>205.54</v>
      </c>
      <c r="E284" s="160"/>
      <c r="F284" s="160" t="s">
        <v>2724</v>
      </c>
      <c r="G284" s="160" t="s">
        <v>2724</v>
      </c>
      <c r="H284" s="160" t="s">
        <v>2724</v>
      </c>
      <c r="I284" s="160" t="s">
        <v>2724</v>
      </c>
      <c r="J284" s="160">
        <v>1372.92</v>
      </c>
      <c r="K284" s="161">
        <f t="shared" si="9"/>
        <v>6391.74</v>
      </c>
      <c r="L284" s="160">
        <v>2873.55</v>
      </c>
      <c r="M284" s="160">
        <v>415.51</v>
      </c>
      <c r="N284" s="160" t="s">
        <v>2724</v>
      </c>
      <c r="O284" s="160" t="s">
        <v>2724</v>
      </c>
      <c r="P284" s="160">
        <v>3102.68</v>
      </c>
    </row>
    <row r="285" spans="1:16">
      <c r="A285" s="158" t="s">
        <v>3004</v>
      </c>
      <c r="B285" s="159">
        <f t="shared" si="8"/>
        <v>231.72</v>
      </c>
      <c r="C285" s="160">
        <v>225.37</v>
      </c>
      <c r="D285" s="160" t="s">
        <v>2724</v>
      </c>
      <c r="E285" s="160"/>
      <c r="F285" s="160" t="s">
        <v>2724</v>
      </c>
      <c r="G285" s="160" t="s">
        <v>2724</v>
      </c>
      <c r="H285" s="160" t="s">
        <v>2724</v>
      </c>
      <c r="I285" s="160" t="s">
        <v>2724</v>
      </c>
      <c r="J285" s="160">
        <v>6.35</v>
      </c>
      <c r="K285" s="161">
        <f t="shared" si="9"/>
        <v>231.72000000000003</v>
      </c>
      <c r="L285" s="160">
        <v>182.52</v>
      </c>
      <c r="M285" s="160" t="s">
        <v>2724</v>
      </c>
      <c r="N285" s="160" t="s">
        <v>2724</v>
      </c>
      <c r="O285" s="160" t="s">
        <v>2724</v>
      </c>
      <c r="P285" s="160">
        <v>49.2</v>
      </c>
    </row>
    <row r="286" spans="1:16">
      <c r="A286" s="158" t="s">
        <v>3005</v>
      </c>
      <c r="B286" s="159">
        <f t="shared" si="8"/>
        <v>459.53000000000003</v>
      </c>
      <c r="C286" s="160">
        <v>459.42</v>
      </c>
      <c r="D286" s="160" t="s">
        <v>2724</v>
      </c>
      <c r="E286" s="160"/>
      <c r="F286" s="160" t="s">
        <v>2724</v>
      </c>
      <c r="G286" s="160" t="s">
        <v>2724</v>
      </c>
      <c r="H286" s="160" t="s">
        <v>2724</v>
      </c>
      <c r="I286" s="160" t="s">
        <v>2724</v>
      </c>
      <c r="J286" s="160">
        <v>0.11</v>
      </c>
      <c r="K286" s="161">
        <f t="shared" si="9"/>
        <v>459.53000000000003</v>
      </c>
      <c r="L286" s="160">
        <v>459.42</v>
      </c>
      <c r="M286" s="160" t="s">
        <v>2724</v>
      </c>
      <c r="N286" s="160" t="s">
        <v>2724</v>
      </c>
      <c r="O286" s="160" t="s">
        <v>2724</v>
      </c>
      <c r="P286" s="160">
        <v>0.11</v>
      </c>
    </row>
    <row r="287" spans="1:16">
      <c r="A287" s="158" t="s">
        <v>3006</v>
      </c>
      <c r="B287" s="159">
        <f t="shared" si="8"/>
        <v>312.17</v>
      </c>
      <c r="C287" s="160">
        <v>312.17</v>
      </c>
      <c r="D287" s="160" t="s">
        <v>2724</v>
      </c>
      <c r="E287" s="160"/>
      <c r="F287" s="160" t="s">
        <v>2724</v>
      </c>
      <c r="G287" s="160" t="s">
        <v>2724</v>
      </c>
      <c r="H287" s="160" t="s">
        <v>2724</v>
      </c>
      <c r="I287" s="160" t="s">
        <v>2724</v>
      </c>
      <c r="J287" s="160" t="s">
        <v>2724</v>
      </c>
      <c r="K287" s="161">
        <f t="shared" si="9"/>
        <v>312.16999999999996</v>
      </c>
      <c r="L287" s="160">
        <v>57.27</v>
      </c>
      <c r="M287" s="160">
        <v>88.14</v>
      </c>
      <c r="N287" s="160" t="s">
        <v>2724</v>
      </c>
      <c r="O287" s="160" t="s">
        <v>2724</v>
      </c>
      <c r="P287" s="160">
        <v>166.76</v>
      </c>
    </row>
    <row r="288" spans="1:16">
      <c r="A288" s="158" t="s">
        <v>3007</v>
      </c>
      <c r="B288" s="159">
        <f t="shared" si="8"/>
        <v>1078.72</v>
      </c>
      <c r="C288" s="160">
        <v>961.5</v>
      </c>
      <c r="D288" s="160" t="s">
        <v>2724</v>
      </c>
      <c r="E288" s="160"/>
      <c r="F288" s="160" t="s">
        <v>2724</v>
      </c>
      <c r="G288" s="160" t="s">
        <v>2724</v>
      </c>
      <c r="H288" s="160" t="s">
        <v>2724</v>
      </c>
      <c r="I288" s="160" t="s">
        <v>2724</v>
      </c>
      <c r="J288" s="160">
        <v>117.22</v>
      </c>
      <c r="K288" s="161">
        <f t="shared" si="9"/>
        <v>1078.72</v>
      </c>
      <c r="L288" s="160">
        <v>696.63</v>
      </c>
      <c r="M288" s="160">
        <v>136.04</v>
      </c>
      <c r="N288" s="160" t="s">
        <v>2724</v>
      </c>
      <c r="O288" s="160" t="s">
        <v>2724</v>
      </c>
      <c r="P288" s="160">
        <v>246.05</v>
      </c>
    </row>
    <row r="289" spans="1:16">
      <c r="A289" s="158" t="s">
        <v>3008</v>
      </c>
      <c r="B289" s="159">
        <f t="shared" si="8"/>
        <v>1191.27</v>
      </c>
      <c r="C289" s="160">
        <v>1167.24</v>
      </c>
      <c r="D289" s="160" t="s">
        <v>2724</v>
      </c>
      <c r="E289" s="160"/>
      <c r="F289" s="160" t="s">
        <v>2724</v>
      </c>
      <c r="G289" s="160" t="s">
        <v>2724</v>
      </c>
      <c r="H289" s="160" t="s">
        <v>2724</v>
      </c>
      <c r="I289" s="160" t="s">
        <v>2724</v>
      </c>
      <c r="J289" s="160">
        <v>24.03</v>
      </c>
      <c r="K289" s="161">
        <f t="shared" si="9"/>
        <v>1191.27</v>
      </c>
      <c r="L289" s="160">
        <v>211.23</v>
      </c>
      <c r="M289" s="160">
        <v>980.04</v>
      </c>
      <c r="N289" s="160" t="s">
        <v>2724</v>
      </c>
      <c r="O289" s="160" t="s">
        <v>2724</v>
      </c>
      <c r="P289" s="160" t="s">
        <v>2724</v>
      </c>
    </row>
    <row r="290" spans="1:16">
      <c r="A290" s="158" t="s">
        <v>3009</v>
      </c>
      <c r="B290" s="159">
        <f t="shared" si="8"/>
        <v>1878.4899999999998</v>
      </c>
      <c r="C290" s="160">
        <v>1392.55</v>
      </c>
      <c r="D290" s="160">
        <v>306.33</v>
      </c>
      <c r="E290" s="160"/>
      <c r="F290" s="160" t="s">
        <v>2724</v>
      </c>
      <c r="G290" s="160" t="s">
        <v>2724</v>
      </c>
      <c r="H290" s="160" t="s">
        <v>2724</v>
      </c>
      <c r="I290" s="160" t="s">
        <v>2724</v>
      </c>
      <c r="J290" s="160">
        <v>179.61</v>
      </c>
      <c r="K290" s="161">
        <f t="shared" si="9"/>
        <v>1878.4899999999998</v>
      </c>
      <c r="L290" s="160">
        <v>727.8</v>
      </c>
      <c r="M290" s="160">
        <v>306.33</v>
      </c>
      <c r="N290" s="160" t="s">
        <v>2724</v>
      </c>
      <c r="O290" s="160" t="s">
        <v>2724</v>
      </c>
      <c r="P290" s="160">
        <v>844.36</v>
      </c>
    </row>
    <row r="291" spans="1:16">
      <c r="A291" s="158" t="s">
        <v>3010</v>
      </c>
      <c r="B291" s="159">
        <f t="shared" si="8"/>
        <v>651.04</v>
      </c>
      <c r="C291" s="160">
        <v>610.67999999999995</v>
      </c>
      <c r="D291" s="160" t="s">
        <v>2724</v>
      </c>
      <c r="E291" s="160"/>
      <c r="F291" s="160" t="s">
        <v>2724</v>
      </c>
      <c r="G291" s="160" t="s">
        <v>2724</v>
      </c>
      <c r="H291" s="160" t="s">
        <v>2724</v>
      </c>
      <c r="I291" s="160" t="s">
        <v>2724</v>
      </c>
      <c r="J291" s="160">
        <v>40.36</v>
      </c>
      <c r="K291" s="161">
        <f t="shared" si="9"/>
        <v>651.04</v>
      </c>
      <c r="L291" s="160">
        <v>468.14</v>
      </c>
      <c r="M291" s="160">
        <v>153.35</v>
      </c>
      <c r="N291" s="160" t="s">
        <v>2724</v>
      </c>
      <c r="O291" s="160" t="s">
        <v>2724</v>
      </c>
      <c r="P291" s="160">
        <v>29.55</v>
      </c>
    </row>
    <row r="292" spans="1:16">
      <c r="A292" s="158" t="s">
        <v>3011</v>
      </c>
      <c r="B292" s="159">
        <f t="shared" si="8"/>
        <v>563.16999999999996</v>
      </c>
      <c r="C292" s="160">
        <v>352.26</v>
      </c>
      <c r="D292" s="160" t="s">
        <v>2724</v>
      </c>
      <c r="E292" s="160"/>
      <c r="F292" s="160">
        <v>163</v>
      </c>
      <c r="G292" s="160" t="s">
        <v>2724</v>
      </c>
      <c r="H292" s="160" t="s">
        <v>2724</v>
      </c>
      <c r="I292" s="160" t="s">
        <v>2724</v>
      </c>
      <c r="J292" s="160">
        <v>47.91</v>
      </c>
      <c r="K292" s="161">
        <f t="shared" si="9"/>
        <v>563.17000000000007</v>
      </c>
      <c r="L292" s="160">
        <v>400.35</v>
      </c>
      <c r="M292" s="160" t="s">
        <v>2724</v>
      </c>
      <c r="N292" s="160" t="s">
        <v>2724</v>
      </c>
      <c r="O292" s="160">
        <v>30.61</v>
      </c>
      <c r="P292" s="160">
        <v>132.21</v>
      </c>
    </row>
    <row r="293" spans="1:16">
      <c r="A293" s="158" t="s">
        <v>3012</v>
      </c>
      <c r="B293" s="159">
        <f t="shared" si="8"/>
        <v>877.47</v>
      </c>
      <c r="C293" s="160">
        <v>305.18</v>
      </c>
      <c r="D293" s="160" t="s">
        <v>2724</v>
      </c>
      <c r="E293" s="160"/>
      <c r="F293" s="160">
        <v>322.12</v>
      </c>
      <c r="G293" s="160" t="s">
        <v>2724</v>
      </c>
      <c r="H293" s="160" t="s">
        <v>2724</v>
      </c>
      <c r="I293" s="160">
        <v>14.74</v>
      </c>
      <c r="J293" s="160">
        <v>235.43</v>
      </c>
      <c r="K293" s="161">
        <f t="shared" si="9"/>
        <v>877.47</v>
      </c>
      <c r="L293" s="160">
        <v>724.26</v>
      </c>
      <c r="M293" s="160" t="s">
        <v>2724</v>
      </c>
      <c r="N293" s="160" t="s">
        <v>2724</v>
      </c>
      <c r="O293" s="160">
        <v>18.16</v>
      </c>
      <c r="P293" s="160">
        <v>135.05000000000001</v>
      </c>
    </row>
    <row r="294" spans="1:16">
      <c r="A294" s="158" t="s">
        <v>3013</v>
      </c>
      <c r="B294" s="159">
        <f t="shared" si="8"/>
        <v>489.78000000000003</v>
      </c>
      <c r="C294" s="160">
        <v>215.72</v>
      </c>
      <c r="D294" s="160" t="s">
        <v>2724</v>
      </c>
      <c r="E294" s="160"/>
      <c r="F294" s="160">
        <v>204.87</v>
      </c>
      <c r="G294" s="160" t="s">
        <v>2724</v>
      </c>
      <c r="H294" s="160">
        <v>4.87</v>
      </c>
      <c r="I294" s="160" t="s">
        <v>2724</v>
      </c>
      <c r="J294" s="160">
        <v>64.319999999999993</v>
      </c>
      <c r="K294" s="161">
        <f t="shared" si="9"/>
        <v>489.78</v>
      </c>
      <c r="L294" s="160">
        <v>434.4</v>
      </c>
      <c r="M294" s="160" t="s">
        <v>2724</v>
      </c>
      <c r="N294" s="160" t="s">
        <v>2724</v>
      </c>
      <c r="O294" s="160" t="s">
        <v>2724</v>
      </c>
      <c r="P294" s="160">
        <v>55.38</v>
      </c>
    </row>
    <row r="295" spans="1:16">
      <c r="A295" s="158" t="s">
        <v>3014</v>
      </c>
      <c r="B295" s="159">
        <f t="shared" si="8"/>
        <v>465.03000000000003</v>
      </c>
      <c r="C295" s="160">
        <v>228.91</v>
      </c>
      <c r="D295" s="160" t="s">
        <v>2724</v>
      </c>
      <c r="E295" s="160"/>
      <c r="F295" s="160">
        <v>159.06</v>
      </c>
      <c r="G295" s="160" t="s">
        <v>2724</v>
      </c>
      <c r="H295" s="160">
        <v>7.29</v>
      </c>
      <c r="I295" s="160" t="s">
        <v>2724</v>
      </c>
      <c r="J295" s="160">
        <v>69.77</v>
      </c>
      <c r="K295" s="161">
        <f t="shared" si="9"/>
        <v>465.03</v>
      </c>
      <c r="L295" s="160">
        <v>388.33</v>
      </c>
      <c r="M295" s="160" t="s">
        <v>2724</v>
      </c>
      <c r="N295" s="160" t="s">
        <v>2724</v>
      </c>
      <c r="O295" s="160" t="s">
        <v>2724</v>
      </c>
      <c r="P295" s="160">
        <v>76.7</v>
      </c>
    </row>
    <row r="296" spans="1:16">
      <c r="A296" s="158" t="s">
        <v>3015</v>
      </c>
      <c r="B296" s="159">
        <f t="shared" si="8"/>
        <v>527.78</v>
      </c>
      <c r="C296" s="160">
        <v>248.9</v>
      </c>
      <c r="D296" s="160" t="s">
        <v>2724</v>
      </c>
      <c r="E296" s="160"/>
      <c r="F296" s="160">
        <v>189.4</v>
      </c>
      <c r="G296" s="160" t="s">
        <v>2724</v>
      </c>
      <c r="H296" s="160" t="s">
        <v>2724</v>
      </c>
      <c r="I296" s="160" t="s">
        <v>2724</v>
      </c>
      <c r="J296" s="160">
        <v>89.48</v>
      </c>
      <c r="K296" s="161">
        <f t="shared" si="9"/>
        <v>527.78</v>
      </c>
      <c r="L296" s="160">
        <v>445.21</v>
      </c>
      <c r="M296" s="160" t="s">
        <v>2724</v>
      </c>
      <c r="N296" s="160" t="s">
        <v>2724</v>
      </c>
      <c r="O296" s="160">
        <v>15.23</v>
      </c>
      <c r="P296" s="160">
        <v>67.34</v>
      </c>
    </row>
    <row r="297" spans="1:16">
      <c r="A297" s="158" t="s">
        <v>3016</v>
      </c>
      <c r="B297" s="159">
        <f t="shared" si="8"/>
        <v>669.06</v>
      </c>
      <c r="C297" s="160">
        <v>367.3</v>
      </c>
      <c r="D297" s="160" t="s">
        <v>2724</v>
      </c>
      <c r="E297" s="160"/>
      <c r="F297" s="160">
        <v>186.6</v>
      </c>
      <c r="G297" s="160" t="s">
        <v>2724</v>
      </c>
      <c r="H297" s="160">
        <v>40.99</v>
      </c>
      <c r="I297" s="160" t="s">
        <v>2724</v>
      </c>
      <c r="J297" s="160">
        <v>74.17</v>
      </c>
      <c r="K297" s="161">
        <f t="shared" si="9"/>
        <v>669.06000000000006</v>
      </c>
      <c r="L297" s="160">
        <v>589.44000000000005</v>
      </c>
      <c r="M297" s="160" t="s">
        <v>2724</v>
      </c>
      <c r="N297" s="160" t="s">
        <v>2724</v>
      </c>
      <c r="O297" s="160" t="s">
        <v>2724</v>
      </c>
      <c r="P297" s="160">
        <v>79.62</v>
      </c>
    </row>
    <row r="298" spans="1:16">
      <c r="A298" s="158" t="s">
        <v>3017</v>
      </c>
      <c r="B298" s="159">
        <f t="shared" si="8"/>
        <v>570.46</v>
      </c>
      <c r="C298" s="160">
        <v>259.27</v>
      </c>
      <c r="D298" s="160" t="s">
        <v>2724</v>
      </c>
      <c r="E298" s="160"/>
      <c r="F298" s="160">
        <v>194.82</v>
      </c>
      <c r="G298" s="160" t="s">
        <v>2724</v>
      </c>
      <c r="H298" s="160" t="s">
        <v>2724</v>
      </c>
      <c r="I298" s="160" t="s">
        <v>2724</v>
      </c>
      <c r="J298" s="160">
        <v>116.37</v>
      </c>
      <c r="K298" s="161">
        <f t="shared" si="9"/>
        <v>570.46</v>
      </c>
      <c r="L298" s="160">
        <v>427.37</v>
      </c>
      <c r="M298" s="160" t="s">
        <v>2724</v>
      </c>
      <c r="N298" s="160" t="s">
        <v>2724</v>
      </c>
      <c r="O298" s="160">
        <v>18.149999999999999</v>
      </c>
      <c r="P298" s="160">
        <v>124.94</v>
      </c>
    </row>
    <row r="299" spans="1:16">
      <c r="A299" s="158" t="s">
        <v>3018</v>
      </c>
      <c r="B299" s="159">
        <f t="shared" si="8"/>
        <v>457.15</v>
      </c>
      <c r="C299" s="160">
        <v>191.14</v>
      </c>
      <c r="D299" s="160" t="s">
        <v>2724</v>
      </c>
      <c r="E299" s="160"/>
      <c r="F299" s="160">
        <v>196.3</v>
      </c>
      <c r="G299" s="160" t="s">
        <v>2724</v>
      </c>
      <c r="H299" s="160" t="s">
        <v>2724</v>
      </c>
      <c r="I299" s="160" t="s">
        <v>2724</v>
      </c>
      <c r="J299" s="160">
        <v>69.709999999999994</v>
      </c>
      <c r="K299" s="161">
        <f t="shared" si="9"/>
        <v>457.15000000000003</v>
      </c>
      <c r="L299" s="160">
        <v>308.29000000000002</v>
      </c>
      <c r="M299" s="160" t="s">
        <v>2724</v>
      </c>
      <c r="N299" s="160" t="s">
        <v>2724</v>
      </c>
      <c r="O299" s="160">
        <v>58.61</v>
      </c>
      <c r="P299" s="160">
        <v>90.25</v>
      </c>
    </row>
    <row r="300" spans="1:16">
      <c r="A300" s="158" t="s">
        <v>3019</v>
      </c>
      <c r="B300" s="159">
        <f t="shared" si="8"/>
        <v>669.35</v>
      </c>
      <c r="C300" s="160">
        <v>305.68</v>
      </c>
      <c r="D300" s="160" t="s">
        <v>2724</v>
      </c>
      <c r="E300" s="160"/>
      <c r="F300" s="160">
        <v>305.32</v>
      </c>
      <c r="G300" s="160" t="s">
        <v>2724</v>
      </c>
      <c r="H300" s="160" t="s">
        <v>2724</v>
      </c>
      <c r="I300" s="160" t="s">
        <v>2724</v>
      </c>
      <c r="J300" s="160">
        <v>58.35</v>
      </c>
      <c r="K300" s="161">
        <f t="shared" si="9"/>
        <v>669.35</v>
      </c>
      <c r="L300" s="160">
        <v>540.27</v>
      </c>
      <c r="M300" s="160" t="s">
        <v>2724</v>
      </c>
      <c r="N300" s="160" t="s">
        <v>2724</v>
      </c>
      <c r="O300" s="160">
        <v>50.83</v>
      </c>
      <c r="P300" s="160">
        <v>78.25</v>
      </c>
    </row>
    <row r="301" spans="1:16">
      <c r="A301" s="158" t="s">
        <v>3020</v>
      </c>
      <c r="B301" s="159">
        <f t="shared" si="8"/>
        <v>372.18</v>
      </c>
      <c r="C301" s="160">
        <v>233.59</v>
      </c>
      <c r="D301" s="160" t="s">
        <v>2724</v>
      </c>
      <c r="E301" s="160"/>
      <c r="F301" s="160">
        <v>45.16</v>
      </c>
      <c r="G301" s="160" t="s">
        <v>2724</v>
      </c>
      <c r="H301" s="160" t="s">
        <v>2724</v>
      </c>
      <c r="I301" s="160" t="s">
        <v>2724</v>
      </c>
      <c r="J301" s="160">
        <v>93.43</v>
      </c>
      <c r="K301" s="161">
        <f t="shared" si="9"/>
        <v>372.18</v>
      </c>
      <c r="L301" s="160">
        <v>281.14</v>
      </c>
      <c r="M301" s="160" t="s">
        <v>2724</v>
      </c>
      <c r="N301" s="160" t="s">
        <v>2724</v>
      </c>
      <c r="O301" s="160">
        <v>7.66</v>
      </c>
      <c r="P301" s="160">
        <v>83.38</v>
      </c>
    </row>
    <row r="302" spans="1:16">
      <c r="A302" s="158" t="s">
        <v>3021</v>
      </c>
      <c r="B302" s="159">
        <f t="shared" si="8"/>
        <v>367.58000000000004</v>
      </c>
      <c r="C302" s="160">
        <v>222.84</v>
      </c>
      <c r="D302" s="160" t="s">
        <v>2724</v>
      </c>
      <c r="E302" s="160"/>
      <c r="F302" s="160">
        <v>100.37</v>
      </c>
      <c r="G302" s="160" t="s">
        <v>2724</v>
      </c>
      <c r="H302" s="160" t="s">
        <v>2724</v>
      </c>
      <c r="I302" s="160" t="s">
        <v>2724</v>
      </c>
      <c r="J302" s="160">
        <v>44.37</v>
      </c>
      <c r="K302" s="161">
        <f t="shared" si="9"/>
        <v>367.58</v>
      </c>
      <c r="L302" s="160">
        <v>297.5</v>
      </c>
      <c r="M302" s="160" t="s">
        <v>2724</v>
      </c>
      <c r="N302" s="160" t="s">
        <v>2724</v>
      </c>
      <c r="O302" s="160">
        <v>2.02</v>
      </c>
      <c r="P302" s="160">
        <v>68.06</v>
      </c>
    </row>
    <row r="303" spans="1:16">
      <c r="A303" s="158" t="s">
        <v>3022</v>
      </c>
      <c r="B303" s="159">
        <f t="shared" si="8"/>
        <v>357.77000000000004</v>
      </c>
      <c r="C303" s="160">
        <v>214.15</v>
      </c>
      <c r="D303" s="160" t="s">
        <v>2724</v>
      </c>
      <c r="E303" s="160"/>
      <c r="F303" s="160">
        <v>107.94</v>
      </c>
      <c r="G303" s="160" t="s">
        <v>2724</v>
      </c>
      <c r="H303" s="160" t="s">
        <v>2724</v>
      </c>
      <c r="I303" s="160" t="s">
        <v>2724</v>
      </c>
      <c r="J303" s="160">
        <v>35.68</v>
      </c>
      <c r="K303" s="161">
        <f t="shared" si="9"/>
        <v>357.77</v>
      </c>
      <c r="L303" s="160">
        <v>292.41000000000003</v>
      </c>
      <c r="M303" s="160" t="s">
        <v>2724</v>
      </c>
      <c r="N303" s="160" t="s">
        <v>2724</v>
      </c>
      <c r="O303" s="160">
        <v>2.64</v>
      </c>
      <c r="P303" s="160">
        <v>62.72</v>
      </c>
    </row>
    <row r="304" spans="1:16">
      <c r="A304" s="158" t="s">
        <v>3023</v>
      </c>
      <c r="B304" s="159">
        <f t="shared" si="8"/>
        <v>1561.93</v>
      </c>
      <c r="C304" s="160">
        <v>822.63</v>
      </c>
      <c r="D304" s="160" t="s">
        <v>2724</v>
      </c>
      <c r="E304" s="160"/>
      <c r="F304" s="160">
        <v>577.65</v>
      </c>
      <c r="G304" s="160" t="s">
        <v>2724</v>
      </c>
      <c r="H304" s="160" t="s">
        <v>2724</v>
      </c>
      <c r="I304" s="160" t="s">
        <v>2724</v>
      </c>
      <c r="J304" s="160">
        <v>161.65</v>
      </c>
      <c r="K304" s="161">
        <f t="shared" si="9"/>
        <v>1561.93</v>
      </c>
      <c r="L304" s="160">
        <v>1301.3</v>
      </c>
      <c r="M304" s="160" t="s">
        <v>2724</v>
      </c>
      <c r="N304" s="160" t="s">
        <v>2724</v>
      </c>
      <c r="O304" s="160">
        <v>67.680000000000007</v>
      </c>
      <c r="P304" s="160">
        <v>192.95</v>
      </c>
    </row>
    <row r="305" spans="1:16">
      <c r="A305" s="158" t="s">
        <v>3024</v>
      </c>
      <c r="B305" s="159">
        <f t="shared" si="8"/>
        <v>378.57000000000005</v>
      </c>
      <c r="C305" s="160">
        <v>212.55</v>
      </c>
      <c r="D305" s="160" t="s">
        <v>2724</v>
      </c>
      <c r="E305" s="160"/>
      <c r="F305" s="160">
        <v>124.61</v>
      </c>
      <c r="G305" s="160" t="s">
        <v>2724</v>
      </c>
      <c r="H305" s="160" t="s">
        <v>2724</v>
      </c>
      <c r="I305" s="160" t="s">
        <v>2724</v>
      </c>
      <c r="J305" s="160">
        <v>41.41</v>
      </c>
      <c r="K305" s="161">
        <f t="shared" si="9"/>
        <v>378.57</v>
      </c>
      <c r="L305" s="160">
        <v>332.64</v>
      </c>
      <c r="M305" s="160" t="s">
        <v>2724</v>
      </c>
      <c r="N305" s="160" t="s">
        <v>2724</v>
      </c>
      <c r="O305" s="160">
        <v>2.92</v>
      </c>
      <c r="P305" s="160">
        <v>43.01</v>
      </c>
    </row>
    <row r="306" spans="1:16">
      <c r="A306" s="158" t="s">
        <v>3025</v>
      </c>
      <c r="B306" s="159">
        <f t="shared" si="8"/>
        <v>712.53</v>
      </c>
      <c r="C306" s="160">
        <v>412.19</v>
      </c>
      <c r="D306" s="160" t="s">
        <v>2724</v>
      </c>
      <c r="E306" s="160"/>
      <c r="F306" s="160">
        <v>254.19</v>
      </c>
      <c r="G306" s="160" t="s">
        <v>2724</v>
      </c>
      <c r="H306" s="160" t="s">
        <v>2724</v>
      </c>
      <c r="I306" s="160" t="s">
        <v>2724</v>
      </c>
      <c r="J306" s="160">
        <v>46.15</v>
      </c>
      <c r="K306" s="161">
        <f t="shared" si="9"/>
        <v>712.53</v>
      </c>
      <c r="L306" s="160">
        <v>584.99</v>
      </c>
      <c r="M306" s="160" t="s">
        <v>2724</v>
      </c>
      <c r="N306" s="160" t="s">
        <v>2724</v>
      </c>
      <c r="O306" s="160">
        <v>51.11</v>
      </c>
      <c r="P306" s="160">
        <v>76.430000000000007</v>
      </c>
    </row>
    <row r="307" spans="1:16">
      <c r="A307" s="158" t="s">
        <v>3026</v>
      </c>
      <c r="B307" s="159">
        <f t="shared" si="8"/>
        <v>1083</v>
      </c>
      <c r="C307" s="160">
        <v>400.89</v>
      </c>
      <c r="D307" s="160" t="s">
        <v>2724</v>
      </c>
      <c r="E307" s="160"/>
      <c r="F307" s="160">
        <v>640.62</v>
      </c>
      <c r="G307" s="160" t="s">
        <v>2724</v>
      </c>
      <c r="H307" s="160" t="s">
        <v>2724</v>
      </c>
      <c r="I307" s="160" t="s">
        <v>2724</v>
      </c>
      <c r="J307" s="160">
        <v>41.49</v>
      </c>
      <c r="K307" s="161">
        <f t="shared" si="9"/>
        <v>1083</v>
      </c>
      <c r="L307" s="160">
        <v>812.6</v>
      </c>
      <c r="M307" s="160" t="s">
        <v>2724</v>
      </c>
      <c r="N307" s="160" t="s">
        <v>2724</v>
      </c>
      <c r="O307" s="160">
        <v>142.72999999999999</v>
      </c>
      <c r="P307" s="160">
        <v>127.67</v>
      </c>
    </row>
    <row r="308" spans="1:16">
      <c r="A308" s="158" t="s">
        <v>3027</v>
      </c>
      <c r="B308" s="159">
        <f t="shared" si="8"/>
        <v>305.24</v>
      </c>
      <c r="C308" s="160">
        <v>176.25</v>
      </c>
      <c r="D308" s="160" t="s">
        <v>2724</v>
      </c>
      <c r="E308" s="160"/>
      <c r="F308" s="160">
        <v>88.14</v>
      </c>
      <c r="G308" s="160" t="s">
        <v>2724</v>
      </c>
      <c r="H308" s="160" t="s">
        <v>2724</v>
      </c>
      <c r="I308" s="160">
        <v>4.41</v>
      </c>
      <c r="J308" s="160">
        <v>36.44</v>
      </c>
      <c r="K308" s="161">
        <f t="shared" si="9"/>
        <v>305.24</v>
      </c>
      <c r="L308" s="160">
        <v>268.04000000000002</v>
      </c>
      <c r="M308" s="160" t="s">
        <v>2724</v>
      </c>
      <c r="N308" s="160" t="s">
        <v>2724</v>
      </c>
      <c r="O308" s="160">
        <v>1.31</v>
      </c>
      <c r="P308" s="160">
        <v>35.89</v>
      </c>
    </row>
    <row r="309" spans="1:16">
      <c r="A309" s="158" t="s">
        <v>3028</v>
      </c>
      <c r="B309" s="159">
        <f t="shared" si="8"/>
        <v>245.16000000000003</v>
      </c>
      <c r="C309" s="160">
        <v>137.21</v>
      </c>
      <c r="D309" s="160" t="s">
        <v>2724</v>
      </c>
      <c r="E309" s="160"/>
      <c r="F309" s="160">
        <v>56.43</v>
      </c>
      <c r="G309" s="160" t="s">
        <v>2724</v>
      </c>
      <c r="H309" s="160" t="s">
        <v>2724</v>
      </c>
      <c r="I309" s="160">
        <v>2.71</v>
      </c>
      <c r="J309" s="160">
        <v>48.81</v>
      </c>
      <c r="K309" s="161">
        <f t="shared" si="9"/>
        <v>245.16000000000003</v>
      </c>
      <c r="L309" s="160">
        <v>205.97</v>
      </c>
      <c r="M309" s="160" t="s">
        <v>2724</v>
      </c>
      <c r="N309" s="160" t="s">
        <v>2724</v>
      </c>
      <c r="O309" s="160">
        <v>6.8</v>
      </c>
      <c r="P309" s="160">
        <v>32.39</v>
      </c>
    </row>
    <row r="310" spans="1:16">
      <c r="A310" s="158" t="s">
        <v>3029</v>
      </c>
      <c r="B310" s="159">
        <f t="shared" si="8"/>
        <v>440.51000000000005</v>
      </c>
      <c r="C310" s="160">
        <v>222.68</v>
      </c>
      <c r="D310" s="160" t="s">
        <v>2724</v>
      </c>
      <c r="E310" s="160"/>
      <c r="F310" s="160">
        <v>161.66</v>
      </c>
      <c r="G310" s="160" t="s">
        <v>2724</v>
      </c>
      <c r="H310" s="160" t="s">
        <v>2724</v>
      </c>
      <c r="I310" s="160" t="s">
        <v>2724</v>
      </c>
      <c r="J310" s="160">
        <v>56.17</v>
      </c>
      <c r="K310" s="161">
        <f t="shared" si="9"/>
        <v>440.51000000000005</v>
      </c>
      <c r="L310" s="160">
        <v>378.91</v>
      </c>
      <c r="M310" s="160" t="s">
        <v>2724</v>
      </c>
      <c r="N310" s="160" t="s">
        <v>2724</v>
      </c>
      <c r="O310" s="160">
        <v>23.48</v>
      </c>
      <c r="P310" s="160">
        <v>38.119999999999997</v>
      </c>
    </row>
    <row r="311" spans="1:16">
      <c r="A311" s="158" t="s">
        <v>3030</v>
      </c>
      <c r="B311" s="159">
        <f t="shared" si="8"/>
        <v>477.26</v>
      </c>
      <c r="C311" s="160">
        <v>234.38</v>
      </c>
      <c r="D311" s="160" t="s">
        <v>2724</v>
      </c>
      <c r="E311" s="160"/>
      <c r="F311" s="160">
        <v>154.12</v>
      </c>
      <c r="G311" s="160" t="s">
        <v>2724</v>
      </c>
      <c r="H311" s="160" t="s">
        <v>2724</v>
      </c>
      <c r="I311" s="160" t="s">
        <v>2724</v>
      </c>
      <c r="J311" s="160">
        <v>88.76</v>
      </c>
      <c r="K311" s="161">
        <f t="shared" si="9"/>
        <v>477.26</v>
      </c>
      <c r="L311" s="160">
        <v>388.01</v>
      </c>
      <c r="M311" s="160" t="s">
        <v>2724</v>
      </c>
      <c r="N311" s="160" t="s">
        <v>2724</v>
      </c>
      <c r="O311" s="160">
        <v>34.65</v>
      </c>
      <c r="P311" s="160">
        <v>54.6</v>
      </c>
    </row>
    <row r="312" spans="1:16">
      <c r="A312" s="158" t="s">
        <v>3031</v>
      </c>
      <c r="B312" s="159">
        <f t="shared" si="8"/>
        <v>4900.9699999999993</v>
      </c>
      <c r="C312" s="160">
        <v>3992.16</v>
      </c>
      <c r="D312" s="160" t="s">
        <v>2724</v>
      </c>
      <c r="E312" s="160"/>
      <c r="F312" s="160" t="s">
        <v>2724</v>
      </c>
      <c r="G312" s="160" t="s">
        <v>2724</v>
      </c>
      <c r="H312" s="160" t="s">
        <v>2724</v>
      </c>
      <c r="I312" s="160" t="s">
        <v>2724</v>
      </c>
      <c r="J312" s="160">
        <v>908.81</v>
      </c>
      <c r="K312" s="161">
        <f t="shared" si="9"/>
        <v>4900.9699999999993</v>
      </c>
      <c r="L312" s="160">
        <v>713.47</v>
      </c>
      <c r="M312" s="160">
        <v>3014.52</v>
      </c>
      <c r="N312" s="160" t="s">
        <v>2724</v>
      </c>
      <c r="O312" s="160" t="s">
        <v>2724</v>
      </c>
      <c r="P312" s="160">
        <v>1172.98</v>
      </c>
    </row>
    <row r="313" spans="1:16">
      <c r="A313" s="158" t="s">
        <v>3032</v>
      </c>
      <c r="B313" s="159">
        <f t="shared" si="8"/>
        <v>1323.53</v>
      </c>
      <c r="C313" s="160">
        <v>889.74</v>
      </c>
      <c r="D313" s="160" t="s">
        <v>2724</v>
      </c>
      <c r="E313" s="160">
        <v>211.46</v>
      </c>
      <c r="F313" s="160">
        <v>220.28</v>
      </c>
      <c r="G313" s="160" t="s">
        <v>2724</v>
      </c>
      <c r="H313" s="160" t="s">
        <v>2724</v>
      </c>
      <c r="I313" s="160">
        <v>2.0499999999999998</v>
      </c>
      <c r="J313" s="160" t="s">
        <v>2724</v>
      </c>
      <c r="K313" s="161">
        <f t="shared" si="9"/>
        <v>1323.53</v>
      </c>
      <c r="L313" s="160">
        <v>1217.8399999999999</v>
      </c>
      <c r="M313" s="160" t="s">
        <v>2724</v>
      </c>
      <c r="N313" s="160" t="s">
        <v>2724</v>
      </c>
      <c r="O313" s="160">
        <v>105.69</v>
      </c>
      <c r="P313" s="160" t="s">
        <v>2724</v>
      </c>
    </row>
    <row r="314" spans="1:16">
      <c r="A314" s="158" t="s">
        <v>3033</v>
      </c>
      <c r="B314" s="159">
        <f t="shared" si="8"/>
        <v>8305.5</v>
      </c>
      <c r="C314" s="160">
        <v>1634.33</v>
      </c>
      <c r="D314" s="160">
        <v>100</v>
      </c>
      <c r="E314" s="160"/>
      <c r="F314" s="160">
        <v>5703.32</v>
      </c>
      <c r="G314" s="160" t="s">
        <v>2724</v>
      </c>
      <c r="H314" s="160">
        <v>576.64</v>
      </c>
      <c r="I314" s="160" t="s">
        <v>2724</v>
      </c>
      <c r="J314" s="160">
        <v>291.20999999999998</v>
      </c>
      <c r="K314" s="161">
        <f t="shared" si="9"/>
        <v>8305.5</v>
      </c>
      <c r="L314" s="160">
        <v>6918.74</v>
      </c>
      <c r="M314" s="160">
        <v>1324.33</v>
      </c>
      <c r="N314" s="160" t="s">
        <v>2724</v>
      </c>
      <c r="O314" s="160" t="s">
        <v>2724</v>
      </c>
      <c r="P314" s="160">
        <v>62.43</v>
      </c>
    </row>
    <row r="315" spans="1:16">
      <c r="A315" s="158" t="s">
        <v>3034</v>
      </c>
      <c r="B315" s="159">
        <f t="shared" si="8"/>
        <v>237.82</v>
      </c>
      <c r="C315" s="160">
        <v>182.07</v>
      </c>
      <c r="D315" s="160" t="s">
        <v>2724</v>
      </c>
      <c r="E315" s="160"/>
      <c r="F315" s="160" t="s">
        <v>2724</v>
      </c>
      <c r="G315" s="160" t="s">
        <v>2724</v>
      </c>
      <c r="H315" s="160" t="s">
        <v>2724</v>
      </c>
      <c r="I315" s="160">
        <v>1.1399999999999999</v>
      </c>
      <c r="J315" s="160">
        <v>54.61</v>
      </c>
      <c r="K315" s="161">
        <f t="shared" si="9"/>
        <v>237.82000000000002</v>
      </c>
      <c r="L315" s="160">
        <v>220.8</v>
      </c>
      <c r="M315" s="160" t="s">
        <v>2724</v>
      </c>
      <c r="N315" s="160" t="s">
        <v>2724</v>
      </c>
      <c r="O315" s="160" t="s">
        <v>2724</v>
      </c>
      <c r="P315" s="160">
        <v>17.02</v>
      </c>
    </row>
    <row r="316" spans="1:16">
      <c r="A316" s="158" t="s">
        <v>3035</v>
      </c>
      <c r="B316" s="159">
        <f t="shared" si="8"/>
        <v>4805.66</v>
      </c>
      <c r="C316" s="160">
        <v>844.68</v>
      </c>
      <c r="D316" s="160" t="s">
        <v>2724</v>
      </c>
      <c r="E316" s="160"/>
      <c r="F316" s="160">
        <v>2385.0700000000002</v>
      </c>
      <c r="G316" s="160" t="s">
        <v>2724</v>
      </c>
      <c r="H316" s="160">
        <v>145.88999999999999</v>
      </c>
      <c r="I316" s="160">
        <v>3.4</v>
      </c>
      <c r="J316" s="160">
        <v>1426.62</v>
      </c>
      <c r="K316" s="161">
        <f t="shared" si="9"/>
        <v>4805.66</v>
      </c>
      <c r="L316" s="160">
        <v>3002.99</v>
      </c>
      <c r="M316" s="160">
        <v>426.04</v>
      </c>
      <c r="N316" s="160" t="s">
        <v>2724</v>
      </c>
      <c r="O316" s="160" t="s">
        <v>2724</v>
      </c>
      <c r="P316" s="160">
        <v>1376.63</v>
      </c>
    </row>
    <row r="317" spans="1:16">
      <c r="A317" s="158" t="s">
        <v>3036</v>
      </c>
      <c r="B317" s="159">
        <f t="shared" si="8"/>
        <v>35.11</v>
      </c>
      <c r="C317" s="160">
        <v>18.68</v>
      </c>
      <c r="D317" s="160" t="s">
        <v>2724</v>
      </c>
      <c r="E317" s="160"/>
      <c r="F317" s="160" t="s">
        <v>2724</v>
      </c>
      <c r="G317" s="160" t="s">
        <v>2724</v>
      </c>
      <c r="H317" s="160" t="s">
        <v>2724</v>
      </c>
      <c r="I317" s="160">
        <v>0.1</v>
      </c>
      <c r="J317" s="160">
        <v>16.329999999999998</v>
      </c>
      <c r="K317" s="161">
        <f t="shared" si="9"/>
        <v>35.11</v>
      </c>
      <c r="L317" s="160">
        <v>17.850000000000001</v>
      </c>
      <c r="M317" s="160">
        <v>7.13</v>
      </c>
      <c r="N317" s="160" t="s">
        <v>2724</v>
      </c>
      <c r="O317" s="160" t="s">
        <v>2724</v>
      </c>
      <c r="P317" s="160">
        <v>10.130000000000001</v>
      </c>
    </row>
    <row r="318" spans="1:16">
      <c r="A318" s="158" t="s">
        <v>3037</v>
      </c>
      <c r="B318" s="159">
        <f t="shared" si="8"/>
        <v>222.06</v>
      </c>
      <c r="C318" s="160">
        <v>215.78</v>
      </c>
      <c r="D318" s="160" t="s">
        <v>2724</v>
      </c>
      <c r="E318" s="160">
        <v>2.7</v>
      </c>
      <c r="F318" s="160" t="s">
        <v>2724</v>
      </c>
      <c r="G318" s="160" t="s">
        <v>2724</v>
      </c>
      <c r="H318" s="160" t="s">
        <v>2724</v>
      </c>
      <c r="I318" s="160">
        <v>0.05</v>
      </c>
      <c r="J318" s="160">
        <v>3.53</v>
      </c>
      <c r="K318" s="161">
        <f t="shared" si="9"/>
        <v>222.06</v>
      </c>
      <c r="L318" s="160">
        <v>154.9</v>
      </c>
      <c r="M318" s="160">
        <v>64.47</v>
      </c>
      <c r="N318" s="160" t="s">
        <v>2724</v>
      </c>
      <c r="O318" s="160">
        <v>2.66</v>
      </c>
      <c r="P318" s="160">
        <v>0.03</v>
      </c>
    </row>
    <row r="319" spans="1:16">
      <c r="A319" s="158" t="s">
        <v>3038</v>
      </c>
      <c r="B319" s="159">
        <f t="shared" si="8"/>
        <v>18198.900000000001</v>
      </c>
      <c r="C319" s="160">
        <v>1350.41</v>
      </c>
      <c r="D319" s="160" t="s">
        <v>2724</v>
      </c>
      <c r="E319" s="160"/>
      <c r="F319" s="160">
        <v>14857.84</v>
      </c>
      <c r="G319" s="160" t="s">
        <v>2724</v>
      </c>
      <c r="H319" s="160">
        <v>1964.68</v>
      </c>
      <c r="I319" s="160" t="s">
        <v>2724</v>
      </c>
      <c r="J319" s="160">
        <v>25.97</v>
      </c>
      <c r="K319" s="161">
        <f t="shared" si="9"/>
        <v>18198.900000000001</v>
      </c>
      <c r="L319" s="160">
        <v>17863.03</v>
      </c>
      <c r="M319" s="160">
        <v>309.89999999999998</v>
      </c>
      <c r="N319" s="160" t="s">
        <v>2724</v>
      </c>
      <c r="O319" s="160" t="s">
        <v>2724</v>
      </c>
      <c r="P319" s="160">
        <v>25.97</v>
      </c>
    </row>
    <row r="320" spans="1:16">
      <c r="A320" s="158" t="s">
        <v>3039</v>
      </c>
      <c r="B320" s="159">
        <f t="shared" si="8"/>
        <v>152.14000000000001</v>
      </c>
      <c r="C320" s="160">
        <v>149.84</v>
      </c>
      <c r="D320" s="160" t="s">
        <v>2724</v>
      </c>
      <c r="E320" s="160"/>
      <c r="F320" s="160" t="s">
        <v>2724</v>
      </c>
      <c r="G320" s="160" t="s">
        <v>2724</v>
      </c>
      <c r="H320" s="160">
        <v>0.94</v>
      </c>
      <c r="I320" s="160">
        <v>0.06</v>
      </c>
      <c r="J320" s="160">
        <v>1.3</v>
      </c>
      <c r="K320" s="161">
        <f t="shared" si="9"/>
        <v>152.14000000000001</v>
      </c>
      <c r="L320" s="160">
        <v>149.34</v>
      </c>
      <c r="M320" s="160">
        <v>2.8</v>
      </c>
      <c r="N320" s="160" t="s">
        <v>2724</v>
      </c>
      <c r="O320" s="160" t="s">
        <v>2724</v>
      </c>
      <c r="P320" s="160" t="s">
        <v>2724</v>
      </c>
    </row>
    <row r="321" spans="1:16">
      <c r="A321" s="158" t="s">
        <v>3040</v>
      </c>
      <c r="B321" s="159">
        <f t="shared" si="8"/>
        <v>5150.18</v>
      </c>
      <c r="C321" s="160">
        <v>1338.97</v>
      </c>
      <c r="D321" s="160">
        <v>1297.43</v>
      </c>
      <c r="E321" s="160">
        <v>110</v>
      </c>
      <c r="F321" s="160" t="s">
        <v>2724</v>
      </c>
      <c r="G321" s="160" t="s">
        <v>2724</v>
      </c>
      <c r="H321" s="160" t="s">
        <v>2724</v>
      </c>
      <c r="I321" s="160">
        <v>2.0499999999999998</v>
      </c>
      <c r="J321" s="160">
        <v>2401.73</v>
      </c>
      <c r="K321" s="161">
        <f t="shared" si="9"/>
        <v>5150.1799999999994</v>
      </c>
      <c r="L321" s="160">
        <v>368.49</v>
      </c>
      <c r="M321" s="160">
        <v>446.29</v>
      </c>
      <c r="N321" s="160" t="s">
        <v>2724</v>
      </c>
      <c r="O321" s="160" t="s">
        <v>2724</v>
      </c>
      <c r="P321" s="160">
        <v>4335.3999999999996</v>
      </c>
    </row>
    <row r="322" spans="1:16">
      <c r="A322" s="158" t="s">
        <v>3041</v>
      </c>
      <c r="B322" s="159">
        <f t="shared" si="8"/>
        <v>8417.2900000000009</v>
      </c>
      <c r="C322" s="160">
        <v>3908.75</v>
      </c>
      <c r="D322" s="160">
        <v>434</v>
      </c>
      <c r="E322" s="160">
        <v>173.33</v>
      </c>
      <c r="F322" s="160" t="s">
        <v>2724</v>
      </c>
      <c r="G322" s="160" t="s">
        <v>2724</v>
      </c>
      <c r="H322" s="160">
        <v>369.97</v>
      </c>
      <c r="I322" s="160">
        <v>1.57</v>
      </c>
      <c r="J322" s="160">
        <v>3529.67</v>
      </c>
      <c r="K322" s="161">
        <f t="shared" si="9"/>
        <v>8417.2899999999991</v>
      </c>
      <c r="L322" s="160">
        <v>1550.53</v>
      </c>
      <c r="M322" s="160">
        <v>3951.58</v>
      </c>
      <c r="N322" s="160" t="s">
        <v>2724</v>
      </c>
      <c r="O322" s="160" t="s">
        <v>2724</v>
      </c>
      <c r="P322" s="160">
        <v>2915.18</v>
      </c>
    </row>
    <row r="323" spans="1:16">
      <c r="A323" s="158" t="s">
        <v>3042</v>
      </c>
      <c r="B323" s="159">
        <f t="shared" si="8"/>
        <v>852.57999999999993</v>
      </c>
      <c r="C323" s="160">
        <v>726.68</v>
      </c>
      <c r="D323" s="160" t="s">
        <v>2724</v>
      </c>
      <c r="E323" s="160"/>
      <c r="F323" s="160" t="s">
        <v>2724</v>
      </c>
      <c r="G323" s="160" t="s">
        <v>2724</v>
      </c>
      <c r="H323" s="160" t="s">
        <v>2724</v>
      </c>
      <c r="I323" s="160">
        <v>0.14000000000000001</v>
      </c>
      <c r="J323" s="160">
        <v>125.76</v>
      </c>
      <c r="K323" s="161">
        <f t="shared" si="9"/>
        <v>852.57999999999993</v>
      </c>
      <c r="L323" s="160">
        <v>142.63</v>
      </c>
      <c r="M323" s="160">
        <v>707.77</v>
      </c>
      <c r="N323" s="160" t="s">
        <v>2724</v>
      </c>
      <c r="O323" s="160" t="s">
        <v>2724</v>
      </c>
      <c r="P323" s="160">
        <v>2.1800000000000002</v>
      </c>
    </row>
    <row r="324" spans="1:16">
      <c r="A324" s="158" t="s">
        <v>3043</v>
      </c>
      <c r="B324" s="159">
        <f t="shared" si="8"/>
        <v>792.95999999999992</v>
      </c>
      <c r="C324" s="160">
        <v>678.52</v>
      </c>
      <c r="D324" s="160" t="s">
        <v>2724</v>
      </c>
      <c r="E324" s="160"/>
      <c r="F324" s="160">
        <v>13.8</v>
      </c>
      <c r="G324" s="160" t="s">
        <v>2724</v>
      </c>
      <c r="H324" s="160" t="s">
        <v>2724</v>
      </c>
      <c r="I324" s="160">
        <v>0.16</v>
      </c>
      <c r="J324" s="160">
        <v>100.48</v>
      </c>
      <c r="K324" s="161">
        <f t="shared" si="9"/>
        <v>792.96</v>
      </c>
      <c r="L324" s="160">
        <v>505.84</v>
      </c>
      <c r="M324" s="160">
        <v>163.15</v>
      </c>
      <c r="N324" s="160" t="s">
        <v>2724</v>
      </c>
      <c r="O324" s="160" t="s">
        <v>2724</v>
      </c>
      <c r="P324" s="160">
        <v>123.97</v>
      </c>
    </row>
    <row r="325" spans="1:16">
      <c r="A325" s="158" t="s">
        <v>3044</v>
      </c>
      <c r="B325" s="159">
        <f t="shared" ref="B325:B331" si="10">SUM(C325:J325)</f>
        <v>740.78000000000009</v>
      </c>
      <c r="C325" s="160">
        <v>724.62</v>
      </c>
      <c r="D325" s="160">
        <v>6.72</v>
      </c>
      <c r="E325" s="160"/>
      <c r="F325" s="160" t="s">
        <v>2724</v>
      </c>
      <c r="G325" s="160" t="s">
        <v>2724</v>
      </c>
      <c r="H325" s="160" t="s">
        <v>2724</v>
      </c>
      <c r="I325" s="160" t="s">
        <v>2724</v>
      </c>
      <c r="J325" s="160">
        <v>9.44</v>
      </c>
      <c r="K325" s="161">
        <f t="shared" ref="K325:K331" si="11">SUM(L325:P325)</f>
        <v>740.78</v>
      </c>
      <c r="L325" s="160">
        <v>595.74</v>
      </c>
      <c r="M325" s="160">
        <v>80.87</v>
      </c>
      <c r="N325" s="160" t="s">
        <v>2724</v>
      </c>
      <c r="O325" s="160" t="s">
        <v>2724</v>
      </c>
      <c r="P325" s="160">
        <v>64.17</v>
      </c>
    </row>
    <row r="326" spans="1:16">
      <c r="A326" s="158" t="s">
        <v>3045</v>
      </c>
      <c r="B326" s="159">
        <f t="shared" si="10"/>
        <v>15694.77</v>
      </c>
      <c r="C326" s="160">
        <v>12848.15</v>
      </c>
      <c r="D326" s="160" t="s">
        <v>2724</v>
      </c>
      <c r="E326" s="160"/>
      <c r="F326" s="160" t="s">
        <v>2724</v>
      </c>
      <c r="G326" s="160" t="s">
        <v>2724</v>
      </c>
      <c r="H326" s="160" t="s">
        <v>2724</v>
      </c>
      <c r="I326" s="160">
        <v>55.77</v>
      </c>
      <c r="J326" s="160">
        <v>2790.85</v>
      </c>
      <c r="K326" s="161">
        <f t="shared" si="11"/>
        <v>15694.77</v>
      </c>
      <c r="L326" s="160">
        <v>3118.39</v>
      </c>
      <c r="M326" s="160">
        <v>9638.33</v>
      </c>
      <c r="N326" s="160" t="s">
        <v>2724</v>
      </c>
      <c r="O326" s="160" t="s">
        <v>2724</v>
      </c>
      <c r="P326" s="160">
        <v>2938.05</v>
      </c>
    </row>
    <row r="327" spans="1:16">
      <c r="A327" s="158" t="s">
        <v>3046</v>
      </c>
      <c r="B327" s="159">
        <f t="shared" si="10"/>
        <v>4226.9299999999994</v>
      </c>
      <c r="C327" s="160">
        <v>2604.81</v>
      </c>
      <c r="D327" s="160">
        <v>490.68</v>
      </c>
      <c r="E327" s="160">
        <v>93.25</v>
      </c>
      <c r="F327" s="160" t="s">
        <v>2724</v>
      </c>
      <c r="G327" s="160" t="s">
        <v>2724</v>
      </c>
      <c r="H327" s="160" t="s">
        <v>2724</v>
      </c>
      <c r="I327" s="160">
        <v>1.1000000000000001</v>
      </c>
      <c r="J327" s="160">
        <v>1037.0899999999999</v>
      </c>
      <c r="K327" s="161">
        <f t="shared" si="11"/>
        <v>4226.9299999999994</v>
      </c>
      <c r="L327" s="160">
        <v>1192.5899999999999</v>
      </c>
      <c r="M327" s="160">
        <v>1405.85</v>
      </c>
      <c r="N327" s="160" t="s">
        <v>2724</v>
      </c>
      <c r="O327" s="160" t="s">
        <v>2724</v>
      </c>
      <c r="P327" s="160">
        <v>1628.49</v>
      </c>
    </row>
    <row r="328" spans="1:16">
      <c r="A328" s="158" t="s">
        <v>3047</v>
      </c>
      <c r="B328" s="159">
        <f t="shared" si="10"/>
        <v>19895.8</v>
      </c>
      <c r="C328" s="160">
        <v>11706.56</v>
      </c>
      <c r="D328" s="160">
        <v>106.37</v>
      </c>
      <c r="E328" s="160"/>
      <c r="F328" s="160" t="s">
        <v>2724</v>
      </c>
      <c r="G328" s="160" t="s">
        <v>2724</v>
      </c>
      <c r="H328" s="160" t="s">
        <v>2724</v>
      </c>
      <c r="I328" s="160" t="s">
        <v>2724</v>
      </c>
      <c r="J328" s="160">
        <v>8082.87</v>
      </c>
      <c r="K328" s="161">
        <f t="shared" si="11"/>
        <v>19895.8</v>
      </c>
      <c r="L328" s="160">
        <v>654.12</v>
      </c>
      <c r="M328" s="160">
        <v>11037.21</v>
      </c>
      <c r="N328" s="160" t="s">
        <v>2724</v>
      </c>
      <c r="O328" s="160" t="s">
        <v>2724</v>
      </c>
      <c r="P328" s="160">
        <v>8204.4699999999993</v>
      </c>
    </row>
    <row r="329" spans="1:16">
      <c r="A329" s="158" t="s">
        <v>3048</v>
      </c>
      <c r="B329" s="159">
        <f t="shared" si="10"/>
        <v>105.43</v>
      </c>
      <c r="C329" s="160">
        <v>99.01</v>
      </c>
      <c r="D329" s="160" t="s">
        <v>2724</v>
      </c>
      <c r="E329" s="160"/>
      <c r="F329" s="160" t="s">
        <v>2724</v>
      </c>
      <c r="G329" s="160" t="s">
        <v>2724</v>
      </c>
      <c r="H329" s="160" t="s">
        <v>2724</v>
      </c>
      <c r="I329" s="160" t="s">
        <v>2724</v>
      </c>
      <c r="J329" s="160">
        <v>6.42</v>
      </c>
      <c r="K329" s="161">
        <f t="shared" si="11"/>
        <v>105.42999999999999</v>
      </c>
      <c r="L329" s="160">
        <v>27.41</v>
      </c>
      <c r="M329" s="160">
        <v>72.819999999999993</v>
      </c>
      <c r="N329" s="160" t="s">
        <v>2724</v>
      </c>
      <c r="O329" s="160" t="s">
        <v>2724</v>
      </c>
      <c r="P329" s="160">
        <v>5.2</v>
      </c>
    </row>
    <row r="330" spans="1:16">
      <c r="A330" s="158" t="s">
        <v>3049</v>
      </c>
      <c r="B330" s="159">
        <f t="shared" si="10"/>
        <v>2775.5699999999997</v>
      </c>
      <c r="C330" s="160">
        <v>423.14</v>
      </c>
      <c r="D330" s="160">
        <v>1275.4000000000001</v>
      </c>
      <c r="E330" s="160"/>
      <c r="F330" s="160" t="s">
        <v>2724</v>
      </c>
      <c r="G330" s="160" t="s">
        <v>2724</v>
      </c>
      <c r="H330" s="160" t="s">
        <v>2724</v>
      </c>
      <c r="I330" s="160" t="s">
        <v>2724</v>
      </c>
      <c r="J330" s="160">
        <v>1077.03</v>
      </c>
      <c r="K330" s="161">
        <f t="shared" si="11"/>
        <v>2775.5699999999997</v>
      </c>
      <c r="L330" s="160">
        <v>159.30000000000001</v>
      </c>
      <c r="M330" s="160">
        <v>1249.8599999999999</v>
      </c>
      <c r="N330" s="160" t="s">
        <v>2724</v>
      </c>
      <c r="O330" s="160" t="s">
        <v>2724</v>
      </c>
      <c r="P330" s="160">
        <v>1366.41</v>
      </c>
    </row>
    <row r="331" spans="1:16">
      <c r="A331" s="158" t="s">
        <v>3050</v>
      </c>
      <c r="B331" s="159">
        <f t="shared" si="10"/>
        <v>23269.640000000003</v>
      </c>
      <c r="C331" s="160">
        <v>22328.560000000001</v>
      </c>
      <c r="D331" s="160">
        <v>400</v>
      </c>
      <c r="E331" s="160"/>
      <c r="F331" s="160" t="s">
        <v>2724</v>
      </c>
      <c r="G331" s="160" t="s">
        <v>2724</v>
      </c>
      <c r="H331" s="160" t="s">
        <v>2724</v>
      </c>
      <c r="I331" s="160" t="s">
        <v>2724</v>
      </c>
      <c r="J331" s="160">
        <v>541.08000000000004</v>
      </c>
      <c r="K331" s="161">
        <f t="shared" si="11"/>
        <v>23269.64</v>
      </c>
      <c r="L331" s="160">
        <v>2919.14</v>
      </c>
      <c r="M331" s="160">
        <v>8993.24</v>
      </c>
      <c r="N331" s="160" t="s">
        <v>2724</v>
      </c>
      <c r="O331" s="160" t="s">
        <v>2724</v>
      </c>
      <c r="P331" s="160">
        <v>11357.26</v>
      </c>
    </row>
  </sheetData>
  <mergeCells count="5">
    <mergeCell ref="A1:O1"/>
    <mergeCell ref="M2:O2"/>
    <mergeCell ref="A3:A4"/>
    <mergeCell ref="B3:J3"/>
    <mergeCell ref="K3:P3"/>
  </mergeCells>
  <phoneticPr fontId="2" type="noConversion"/>
  <pageMargins left="0.69930555555555596" right="0.69930555555555596"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dimension ref="A1:C106"/>
  <sheetViews>
    <sheetView showZeros="0" workbookViewId="0">
      <selection activeCell="F24" sqref="F24"/>
    </sheetView>
  </sheetViews>
  <sheetFormatPr defaultColWidth="9.125" defaultRowHeight="13.5"/>
  <cols>
    <col min="1" max="1" width="23.75" style="139" customWidth="1"/>
    <col min="2" max="2" width="31" style="139" customWidth="1"/>
    <col min="3" max="3" width="23.75" style="139" customWidth="1"/>
    <col min="4" max="16384" width="9.125" style="139"/>
  </cols>
  <sheetData>
    <row r="1" spans="1:3" ht="20.25">
      <c r="A1" s="223" t="s">
        <v>2719</v>
      </c>
      <c r="B1" s="223"/>
      <c r="C1" s="223"/>
    </row>
    <row r="2" spans="1:3">
      <c r="A2" s="140" t="s">
        <v>2720</v>
      </c>
      <c r="B2" s="140"/>
      <c r="C2" s="140" t="s">
        <v>2</v>
      </c>
    </row>
    <row r="3" spans="1:3">
      <c r="A3" s="224" t="s">
        <v>125</v>
      </c>
      <c r="B3" s="224" t="s">
        <v>126</v>
      </c>
      <c r="C3" s="224" t="s">
        <v>2721</v>
      </c>
    </row>
    <row r="4" spans="1:3">
      <c r="A4" s="224"/>
      <c r="B4" s="224"/>
      <c r="C4" s="224"/>
    </row>
    <row r="5" spans="1:3">
      <c r="A5" s="224"/>
      <c r="B5" s="224"/>
      <c r="C5" s="224"/>
    </row>
    <row r="6" spans="1:3" s="144" customFormat="1">
      <c r="A6" s="141" t="s">
        <v>2622</v>
      </c>
      <c r="B6" s="142" t="s">
        <v>2426</v>
      </c>
      <c r="C6" s="143">
        <v>69505</v>
      </c>
    </row>
    <row r="7" spans="1:3">
      <c r="A7" s="145" t="s">
        <v>2621</v>
      </c>
      <c r="B7" s="146" t="s">
        <v>2427</v>
      </c>
      <c r="C7" s="147">
        <v>27794</v>
      </c>
    </row>
    <row r="8" spans="1:3">
      <c r="A8" s="145" t="s">
        <v>2620</v>
      </c>
      <c r="B8" s="146" t="s">
        <v>2428</v>
      </c>
      <c r="C8" s="148">
        <v>12108</v>
      </c>
    </row>
    <row r="9" spans="1:3">
      <c r="A9" s="145" t="s">
        <v>2619</v>
      </c>
      <c r="B9" s="146" t="s">
        <v>2429</v>
      </c>
      <c r="C9" s="148">
        <v>3764</v>
      </c>
    </row>
    <row r="10" spans="1:3">
      <c r="A10" s="145" t="s">
        <v>2618</v>
      </c>
      <c r="B10" s="146" t="s">
        <v>2617</v>
      </c>
      <c r="C10" s="148">
        <v>7611</v>
      </c>
    </row>
    <row r="11" spans="1:3">
      <c r="A11" s="145" t="s">
        <v>2616</v>
      </c>
      <c r="B11" s="146" t="s">
        <v>2430</v>
      </c>
      <c r="C11" s="148">
        <v>5</v>
      </c>
    </row>
    <row r="12" spans="1:3">
      <c r="A12" s="145" t="s">
        <v>2615</v>
      </c>
      <c r="B12" s="146" t="s">
        <v>2431</v>
      </c>
      <c r="C12" s="148">
        <v>13916</v>
      </c>
    </row>
    <row r="13" spans="1:3">
      <c r="A13" s="145">
        <v>30108</v>
      </c>
      <c r="B13" s="146" t="s">
        <v>2614</v>
      </c>
      <c r="C13" s="148">
        <v>785</v>
      </c>
    </row>
    <row r="14" spans="1:3">
      <c r="A14" s="145">
        <v>30109</v>
      </c>
      <c r="B14" s="146" t="s">
        <v>2613</v>
      </c>
      <c r="C14" s="148">
        <v>78</v>
      </c>
    </row>
    <row r="15" spans="1:3">
      <c r="A15" s="149">
        <v>30199</v>
      </c>
      <c r="B15" s="150" t="s">
        <v>2432</v>
      </c>
      <c r="C15" s="148">
        <v>3444</v>
      </c>
    </row>
    <row r="16" spans="1:3" s="144" customFormat="1">
      <c r="A16" s="151" t="s">
        <v>2612</v>
      </c>
      <c r="B16" s="152" t="s">
        <v>2611</v>
      </c>
      <c r="C16" s="143">
        <v>20772</v>
      </c>
    </row>
    <row r="17" spans="1:3">
      <c r="A17" s="149" t="s">
        <v>2610</v>
      </c>
      <c r="B17" s="150" t="s">
        <v>2609</v>
      </c>
      <c r="C17" s="148">
        <v>3102</v>
      </c>
    </row>
    <row r="18" spans="1:3">
      <c r="A18" s="149" t="s">
        <v>2608</v>
      </c>
      <c r="B18" s="150" t="s">
        <v>2607</v>
      </c>
      <c r="C18" s="148">
        <v>477</v>
      </c>
    </row>
    <row r="19" spans="1:3">
      <c r="A19" s="149" t="s">
        <v>2606</v>
      </c>
      <c r="B19" s="150" t="s">
        <v>2605</v>
      </c>
      <c r="C19" s="148">
        <v>143</v>
      </c>
    </row>
    <row r="20" spans="1:3">
      <c r="A20" s="149" t="s">
        <v>2604</v>
      </c>
      <c r="B20" s="150" t="s">
        <v>2603</v>
      </c>
      <c r="C20" s="148">
        <v>4</v>
      </c>
    </row>
    <row r="21" spans="1:3">
      <c r="A21" s="149" t="s">
        <v>2602</v>
      </c>
      <c r="B21" s="150" t="s">
        <v>2601</v>
      </c>
      <c r="C21" s="148">
        <v>253</v>
      </c>
    </row>
    <row r="22" spans="1:3">
      <c r="A22" s="149" t="s">
        <v>2600</v>
      </c>
      <c r="B22" s="150" t="s">
        <v>2599</v>
      </c>
      <c r="C22" s="148">
        <v>528</v>
      </c>
    </row>
    <row r="23" spans="1:3">
      <c r="A23" s="149" t="s">
        <v>2598</v>
      </c>
      <c r="B23" s="150" t="s">
        <v>2597</v>
      </c>
      <c r="C23" s="148">
        <v>386</v>
      </c>
    </row>
    <row r="24" spans="1:3">
      <c r="A24" s="149" t="s">
        <v>2596</v>
      </c>
      <c r="B24" s="150" t="s">
        <v>2595</v>
      </c>
      <c r="C24" s="147"/>
    </row>
    <row r="25" spans="1:3">
      <c r="A25" s="149" t="s">
        <v>2594</v>
      </c>
      <c r="B25" s="150" t="s">
        <v>2593</v>
      </c>
      <c r="C25" s="148">
        <v>51</v>
      </c>
    </row>
    <row r="26" spans="1:3">
      <c r="A26" s="149" t="s">
        <v>2592</v>
      </c>
      <c r="B26" s="150" t="s">
        <v>2591</v>
      </c>
      <c r="C26" s="148">
        <v>1819</v>
      </c>
    </row>
    <row r="27" spans="1:3">
      <c r="A27" s="149" t="s">
        <v>2590</v>
      </c>
      <c r="B27" s="150" t="s">
        <v>2589</v>
      </c>
      <c r="C27" s="147"/>
    </row>
    <row r="28" spans="1:3">
      <c r="A28" s="149" t="s">
        <v>2588</v>
      </c>
      <c r="B28" s="150" t="s">
        <v>2587</v>
      </c>
      <c r="C28" s="148">
        <v>4292</v>
      </c>
    </row>
    <row r="29" spans="1:3">
      <c r="A29" s="149" t="s">
        <v>2586</v>
      </c>
      <c r="B29" s="150" t="s">
        <v>2585</v>
      </c>
      <c r="C29" s="148">
        <v>82</v>
      </c>
    </row>
    <row r="30" spans="1:3">
      <c r="A30" s="149" t="s">
        <v>2584</v>
      </c>
      <c r="B30" s="150" t="s">
        <v>2583</v>
      </c>
      <c r="C30" s="148">
        <v>624</v>
      </c>
    </row>
    <row r="31" spans="1:3">
      <c r="A31" s="149" t="s">
        <v>2582</v>
      </c>
      <c r="B31" s="150" t="s">
        <v>2581</v>
      </c>
      <c r="C31" s="148">
        <v>457</v>
      </c>
    </row>
    <row r="32" spans="1:3">
      <c r="A32" s="149" t="s">
        <v>2580</v>
      </c>
      <c r="B32" s="150" t="s">
        <v>2579</v>
      </c>
      <c r="C32" s="148">
        <v>209</v>
      </c>
    </row>
    <row r="33" spans="1:3">
      <c r="A33" s="149" t="s">
        <v>2578</v>
      </c>
      <c r="B33" s="150" t="s">
        <v>2577</v>
      </c>
      <c r="C33" s="148">
        <v>2303</v>
      </c>
    </row>
    <row r="34" spans="1:3">
      <c r="A34" s="149" t="s">
        <v>2576</v>
      </c>
      <c r="B34" s="150" t="s">
        <v>2575</v>
      </c>
      <c r="C34" s="148">
        <v>22</v>
      </c>
    </row>
    <row r="35" spans="1:3">
      <c r="A35" s="149" t="s">
        <v>2574</v>
      </c>
      <c r="B35" s="150" t="s">
        <v>2573</v>
      </c>
      <c r="C35" s="148">
        <v>1</v>
      </c>
    </row>
    <row r="36" spans="1:3">
      <c r="A36" s="149" t="s">
        <v>2572</v>
      </c>
      <c r="B36" s="150" t="s">
        <v>2571</v>
      </c>
      <c r="C36" s="148">
        <v>1042</v>
      </c>
    </row>
    <row r="37" spans="1:3">
      <c r="A37" s="149" t="s">
        <v>2570</v>
      </c>
      <c r="B37" s="150" t="s">
        <v>2569</v>
      </c>
      <c r="C37" s="148">
        <v>708</v>
      </c>
    </row>
    <row r="38" spans="1:3">
      <c r="A38" s="149" t="s">
        <v>2568</v>
      </c>
      <c r="B38" s="150" t="s">
        <v>2567</v>
      </c>
      <c r="C38" s="148">
        <v>402</v>
      </c>
    </row>
    <row r="39" spans="1:3">
      <c r="A39" s="149" t="s">
        <v>2566</v>
      </c>
      <c r="B39" s="150" t="s">
        <v>2565</v>
      </c>
      <c r="C39" s="147"/>
    </row>
    <row r="40" spans="1:3">
      <c r="A40" s="149" t="s">
        <v>2564</v>
      </c>
      <c r="B40" s="150" t="s">
        <v>2563</v>
      </c>
      <c r="C40" s="148">
        <v>536</v>
      </c>
    </row>
    <row r="41" spans="1:3">
      <c r="A41" s="149" t="s">
        <v>2562</v>
      </c>
      <c r="B41" s="150" t="s">
        <v>2561</v>
      </c>
      <c r="C41" s="148">
        <v>1195</v>
      </c>
    </row>
    <row r="42" spans="1:3">
      <c r="A42" s="149" t="s">
        <v>2560</v>
      </c>
      <c r="B42" s="150" t="s">
        <v>2559</v>
      </c>
      <c r="C42" s="148">
        <v>23</v>
      </c>
    </row>
    <row r="43" spans="1:3">
      <c r="A43" s="149" t="s">
        <v>2558</v>
      </c>
      <c r="B43" s="150" t="s">
        <v>2557</v>
      </c>
      <c r="C43" s="148">
        <v>2113</v>
      </c>
    </row>
    <row r="44" spans="1:3" s="144" customFormat="1">
      <c r="A44" s="151" t="s">
        <v>2556</v>
      </c>
      <c r="B44" s="152" t="s">
        <v>2555</v>
      </c>
      <c r="C44" s="143">
        <v>45139</v>
      </c>
    </row>
    <row r="45" spans="1:3">
      <c r="A45" s="149" t="s">
        <v>2554</v>
      </c>
      <c r="B45" s="150" t="s">
        <v>2553</v>
      </c>
      <c r="C45" s="148">
        <v>115</v>
      </c>
    </row>
    <row r="46" spans="1:3">
      <c r="A46" s="149" t="s">
        <v>2552</v>
      </c>
      <c r="B46" s="150" t="s">
        <v>2551</v>
      </c>
      <c r="C46" s="148">
        <v>18036</v>
      </c>
    </row>
    <row r="47" spans="1:3">
      <c r="A47" s="149" t="s">
        <v>2550</v>
      </c>
      <c r="B47" s="150" t="s">
        <v>2549</v>
      </c>
      <c r="C47" s="147"/>
    </row>
    <row r="48" spans="1:3">
      <c r="A48" s="149" t="s">
        <v>2548</v>
      </c>
      <c r="B48" s="150" t="s">
        <v>2547</v>
      </c>
      <c r="C48" s="148">
        <v>1047</v>
      </c>
    </row>
    <row r="49" spans="1:3">
      <c r="A49" s="149" t="s">
        <v>2546</v>
      </c>
      <c r="B49" s="150" t="s">
        <v>2545</v>
      </c>
      <c r="C49" s="148">
        <v>4492</v>
      </c>
    </row>
    <row r="50" spans="1:3">
      <c r="A50" s="149" t="s">
        <v>2544</v>
      </c>
      <c r="B50" s="150" t="s">
        <v>2543</v>
      </c>
      <c r="C50" s="148">
        <v>2</v>
      </c>
    </row>
    <row r="51" spans="1:3">
      <c r="A51" s="149" t="s">
        <v>2542</v>
      </c>
      <c r="B51" s="150" t="s">
        <v>2541</v>
      </c>
      <c r="C51" s="148">
        <v>520</v>
      </c>
    </row>
    <row r="52" spans="1:3">
      <c r="A52" s="149" t="s">
        <v>2540</v>
      </c>
      <c r="B52" s="150" t="s">
        <v>2539</v>
      </c>
      <c r="C52" s="148">
        <v>8109</v>
      </c>
    </row>
    <row r="53" spans="1:3">
      <c r="A53" s="149" t="s">
        <v>2538</v>
      </c>
      <c r="B53" s="150" t="s">
        <v>2537</v>
      </c>
      <c r="C53" s="148">
        <v>4357</v>
      </c>
    </row>
    <row r="54" spans="1:3">
      <c r="A54" s="149" t="s">
        <v>2536</v>
      </c>
      <c r="B54" s="150" t="s">
        <v>2535</v>
      </c>
      <c r="C54" s="148">
        <v>1774</v>
      </c>
    </row>
    <row r="55" spans="1:3">
      <c r="A55" s="149" t="s">
        <v>2534</v>
      </c>
      <c r="B55" s="150" t="s">
        <v>2533</v>
      </c>
      <c r="C55" s="148">
        <v>5256</v>
      </c>
    </row>
    <row r="56" spans="1:3">
      <c r="A56" s="149" t="s">
        <v>2532</v>
      </c>
      <c r="B56" s="150" t="s">
        <v>2531</v>
      </c>
      <c r="C56" s="147"/>
    </row>
    <row r="57" spans="1:3">
      <c r="A57" s="149" t="s">
        <v>2530</v>
      </c>
      <c r="B57" s="150" t="s">
        <v>2529</v>
      </c>
      <c r="C57" s="148">
        <v>1</v>
      </c>
    </row>
    <row r="58" spans="1:3">
      <c r="A58" s="149">
        <v>30314</v>
      </c>
      <c r="B58" s="150" t="s">
        <v>2528</v>
      </c>
      <c r="C58" s="147"/>
    </row>
    <row r="59" spans="1:3">
      <c r="A59" s="149">
        <v>30315</v>
      </c>
      <c r="B59" s="150" t="s">
        <v>2527</v>
      </c>
      <c r="C59" s="147"/>
    </row>
    <row r="60" spans="1:3">
      <c r="A60" s="149" t="s">
        <v>2526</v>
      </c>
      <c r="B60" s="150" t="s">
        <v>2525</v>
      </c>
      <c r="C60" s="148">
        <v>1430</v>
      </c>
    </row>
    <row r="61" spans="1:3" s="144" customFormat="1">
      <c r="A61" s="151" t="s">
        <v>2524</v>
      </c>
      <c r="B61" s="152" t="s">
        <v>2523</v>
      </c>
      <c r="C61" s="143">
        <v>58</v>
      </c>
    </row>
    <row r="62" spans="1:3">
      <c r="A62" s="149" t="s">
        <v>2522</v>
      </c>
      <c r="B62" s="150" t="s">
        <v>2521</v>
      </c>
      <c r="C62" s="148">
        <v>58</v>
      </c>
    </row>
    <row r="63" spans="1:3">
      <c r="A63" s="149" t="s">
        <v>2520</v>
      </c>
      <c r="B63" s="150" t="s">
        <v>2519</v>
      </c>
      <c r="C63" s="147"/>
    </row>
    <row r="64" spans="1:3">
      <c r="A64" s="149" t="s">
        <v>2518</v>
      </c>
      <c r="B64" s="150" t="s">
        <v>2517</v>
      </c>
      <c r="C64" s="147"/>
    </row>
    <row r="65" spans="1:3">
      <c r="A65" s="149" t="s">
        <v>2516</v>
      </c>
      <c r="B65" s="150" t="s">
        <v>2515</v>
      </c>
      <c r="C65" s="147"/>
    </row>
    <row r="66" spans="1:3">
      <c r="A66" s="149" t="s">
        <v>2514</v>
      </c>
      <c r="B66" s="150" t="s">
        <v>51</v>
      </c>
      <c r="C66" s="147"/>
    </row>
    <row r="67" spans="1:3">
      <c r="A67" s="149" t="s">
        <v>2513</v>
      </c>
      <c r="B67" s="150" t="s">
        <v>2512</v>
      </c>
      <c r="C67" s="147"/>
    </row>
    <row r="68" spans="1:3">
      <c r="A68" s="149" t="s">
        <v>2511</v>
      </c>
      <c r="B68" s="150" t="s">
        <v>2510</v>
      </c>
      <c r="C68" s="147"/>
    </row>
    <row r="69" spans="1:3">
      <c r="A69" s="149" t="s">
        <v>2509</v>
      </c>
      <c r="B69" s="150" t="s">
        <v>2508</v>
      </c>
      <c r="C69" s="147"/>
    </row>
    <row r="70" spans="1:3">
      <c r="A70" s="149" t="s">
        <v>2507</v>
      </c>
      <c r="B70" s="150" t="s">
        <v>2506</v>
      </c>
      <c r="C70" s="147"/>
    </row>
    <row r="71" spans="1:3">
      <c r="A71" s="149" t="s">
        <v>2505</v>
      </c>
      <c r="B71" s="150" t="s">
        <v>2504</v>
      </c>
      <c r="C71" s="147"/>
    </row>
    <row r="72" spans="1:3">
      <c r="A72" s="149" t="s">
        <v>2503</v>
      </c>
      <c r="B72" s="150" t="s">
        <v>2502</v>
      </c>
      <c r="C72" s="147"/>
    </row>
    <row r="73" spans="1:3">
      <c r="A73" s="149" t="s">
        <v>2501</v>
      </c>
      <c r="B73" s="150" t="s">
        <v>2487</v>
      </c>
      <c r="C73" s="147"/>
    </row>
    <row r="74" spans="1:3">
      <c r="A74" s="149" t="s">
        <v>2500</v>
      </c>
      <c r="B74" s="150" t="s">
        <v>2485</v>
      </c>
      <c r="C74" s="147"/>
    </row>
    <row r="75" spans="1:3">
      <c r="A75" s="149" t="s">
        <v>2499</v>
      </c>
      <c r="B75" s="150" t="s">
        <v>2483</v>
      </c>
      <c r="C75" s="147"/>
    </row>
    <row r="76" spans="1:3">
      <c r="A76" s="149" t="s">
        <v>2498</v>
      </c>
      <c r="B76" s="150" t="s">
        <v>2481</v>
      </c>
      <c r="C76" s="147"/>
    </row>
    <row r="77" spans="1:3">
      <c r="A77" s="149" t="s">
        <v>2497</v>
      </c>
      <c r="B77" s="150" t="s">
        <v>2479</v>
      </c>
      <c r="C77" s="147"/>
    </row>
    <row r="78" spans="1:3">
      <c r="A78" s="149" t="s">
        <v>2496</v>
      </c>
      <c r="B78" s="150" t="s">
        <v>2477</v>
      </c>
      <c r="C78" s="147"/>
    </row>
    <row r="79" spans="1:3">
      <c r="A79" s="149" t="s">
        <v>2495</v>
      </c>
      <c r="B79" s="150" t="s">
        <v>2475</v>
      </c>
      <c r="C79" s="147"/>
    </row>
    <row r="80" spans="1:3">
      <c r="A80" s="149" t="s">
        <v>2494</v>
      </c>
      <c r="B80" s="150" t="s">
        <v>2465</v>
      </c>
      <c r="C80" s="147"/>
    </row>
    <row r="81" spans="1:3">
      <c r="A81" s="149" t="s">
        <v>2493</v>
      </c>
      <c r="B81" s="150" t="s">
        <v>2463</v>
      </c>
      <c r="C81" s="147"/>
    </row>
    <row r="82" spans="1:3">
      <c r="A82" s="149" t="s">
        <v>2492</v>
      </c>
      <c r="B82" s="150" t="s">
        <v>2491</v>
      </c>
      <c r="C82" s="147"/>
    </row>
    <row r="83" spans="1:3" s="144" customFormat="1">
      <c r="A83" s="151" t="s">
        <v>2490</v>
      </c>
      <c r="B83" s="152" t="s">
        <v>2489</v>
      </c>
      <c r="C83" s="143">
        <v>5533</v>
      </c>
    </row>
    <row r="84" spans="1:3">
      <c r="A84" s="149" t="s">
        <v>2488</v>
      </c>
      <c r="B84" s="150" t="s">
        <v>2487</v>
      </c>
      <c r="C84" s="147"/>
    </row>
    <row r="85" spans="1:3">
      <c r="A85" s="149" t="s">
        <v>2486</v>
      </c>
      <c r="B85" s="150" t="s">
        <v>2485</v>
      </c>
      <c r="C85" s="148">
        <v>1271</v>
      </c>
    </row>
    <row r="86" spans="1:3">
      <c r="A86" s="149" t="s">
        <v>2484</v>
      </c>
      <c r="B86" s="150" t="s">
        <v>2483</v>
      </c>
      <c r="C86" s="148">
        <v>942</v>
      </c>
    </row>
    <row r="87" spans="1:3">
      <c r="A87" s="149" t="s">
        <v>2482</v>
      </c>
      <c r="B87" s="150" t="s">
        <v>2481</v>
      </c>
      <c r="C87" s="147"/>
    </row>
    <row r="88" spans="1:3">
      <c r="A88" s="149" t="s">
        <v>2480</v>
      </c>
      <c r="B88" s="150" t="s">
        <v>2479</v>
      </c>
      <c r="C88" s="147"/>
    </row>
    <row r="89" spans="1:3">
      <c r="A89" s="149" t="s">
        <v>2478</v>
      </c>
      <c r="B89" s="150" t="s">
        <v>2477</v>
      </c>
      <c r="C89" s="148">
        <v>6</v>
      </c>
    </row>
    <row r="90" spans="1:3">
      <c r="A90" s="149" t="s">
        <v>2476</v>
      </c>
      <c r="B90" s="150" t="s">
        <v>2475</v>
      </c>
      <c r="C90" s="147"/>
    </row>
    <row r="91" spans="1:3">
      <c r="A91" s="149" t="s">
        <v>2474</v>
      </c>
      <c r="B91" s="150" t="s">
        <v>2473</v>
      </c>
      <c r="C91" s="147"/>
    </row>
    <row r="92" spans="1:3">
      <c r="A92" s="149" t="s">
        <v>2472</v>
      </c>
      <c r="B92" s="150" t="s">
        <v>2471</v>
      </c>
      <c r="C92" s="147"/>
    </row>
    <row r="93" spans="1:3">
      <c r="A93" s="149" t="s">
        <v>2470</v>
      </c>
      <c r="B93" s="150" t="s">
        <v>2469</v>
      </c>
      <c r="C93" s="147"/>
    </row>
    <row r="94" spans="1:3">
      <c r="A94" s="149" t="s">
        <v>2468</v>
      </c>
      <c r="B94" s="150" t="s">
        <v>2467</v>
      </c>
      <c r="C94" s="147"/>
    </row>
    <row r="95" spans="1:3">
      <c r="A95" s="149" t="s">
        <v>2466</v>
      </c>
      <c r="B95" s="150" t="s">
        <v>2465</v>
      </c>
      <c r="C95" s="147"/>
    </row>
    <row r="96" spans="1:3">
      <c r="A96" s="149" t="s">
        <v>2464</v>
      </c>
      <c r="B96" s="150" t="s">
        <v>2463</v>
      </c>
      <c r="C96" s="148">
        <v>134</v>
      </c>
    </row>
    <row r="97" spans="1:3">
      <c r="A97" s="149" t="s">
        <v>2462</v>
      </c>
      <c r="B97" s="150" t="s">
        <v>2461</v>
      </c>
      <c r="C97" s="147"/>
    </row>
    <row r="98" spans="1:3">
      <c r="A98" s="149" t="s">
        <v>2460</v>
      </c>
      <c r="B98" s="150" t="s">
        <v>2459</v>
      </c>
      <c r="C98" s="148">
        <v>3180</v>
      </c>
    </row>
    <row r="99" spans="1:3" s="144" customFormat="1">
      <c r="A99" s="151" t="s">
        <v>2458</v>
      </c>
      <c r="B99" s="152" t="s">
        <v>1241</v>
      </c>
      <c r="C99" s="153"/>
    </row>
    <row r="100" spans="1:3">
      <c r="A100" s="149" t="s">
        <v>2457</v>
      </c>
      <c r="B100" s="150" t="s">
        <v>2456</v>
      </c>
      <c r="C100" s="147"/>
    </row>
    <row r="101" spans="1:3">
      <c r="A101" s="149" t="s">
        <v>2455</v>
      </c>
      <c r="B101" s="150" t="s">
        <v>2454</v>
      </c>
      <c r="C101" s="147"/>
    </row>
    <row r="102" spans="1:3">
      <c r="A102" s="149" t="s">
        <v>2453</v>
      </c>
      <c r="B102" s="150" t="s">
        <v>235</v>
      </c>
      <c r="C102" s="147"/>
    </row>
    <row r="103" spans="1:3">
      <c r="A103" s="149" t="s">
        <v>2452</v>
      </c>
      <c r="B103" s="150" t="s">
        <v>2451</v>
      </c>
      <c r="C103" s="147"/>
    </row>
    <row r="104" spans="1:3">
      <c r="A104" s="149" t="s">
        <v>2450</v>
      </c>
      <c r="B104" s="150" t="s">
        <v>2449</v>
      </c>
      <c r="C104" s="147"/>
    </row>
    <row r="105" spans="1:3">
      <c r="A105" s="149" t="s">
        <v>2448</v>
      </c>
      <c r="B105" s="150" t="s">
        <v>330</v>
      </c>
      <c r="C105" s="147"/>
    </row>
    <row r="106" spans="1:3" s="144" customFormat="1">
      <c r="A106" s="151"/>
      <c r="B106" s="152" t="s">
        <v>2447</v>
      </c>
      <c r="C106" s="153">
        <v>141007</v>
      </c>
    </row>
  </sheetData>
  <mergeCells count="4">
    <mergeCell ref="A1:C1"/>
    <mergeCell ref="A3:A5"/>
    <mergeCell ref="B3:B5"/>
    <mergeCell ref="C3:C5"/>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N75"/>
  <sheetViews>
    <sheetView showZeros="0" tabSelected="1" workbookViewId="0">
      <pane xSplit="1" ySplit="3" topLeftCell="B67" activePane="bottomRight" state="frozen"/>
      <selection activeCell="B16" sqref="B16"/>
      <selection pane="topRight" activeCell="B16" sqref="B16"/>
      <selection pane="bottomLeft" activeCell="B16" sqref="B16"/>
      <selection pane="bottomRight" activeCell="J61" sqref="J61"/>
    </sheetView>
  </sheetViews>
  <sheetFormatPr defaultColWidth="9" defaultRowHeight="14.25"/>
  <cols>
    <col min="1" max="1" width="38.125" style="8" customWidth="1"/>
    <col min="2" max="3" width="12.625" style="8" customWidth="1"/>
    <col min="4" max="4" width="12.75" style="9" customWidth="1"/>
    <col min="5" max="5" width="8.875" style="8" customWidth="1"/>
    <col min="6" max="6" width="9.125" style="8" customWidth="1"/>
    <col min="7" max="7" width="23.625" style="8" customWidth="1"/>
    <col min="8" max="8" width="12.625" style="8" customWidth="1"/>
    <col min="9" max="10" width="12.125" style="8" customWidth="1"/>
    <col min="11" max="11" width="12.5" style="9" customWidth="1"/>
    <col min="12" max="12" width="9.25" style="8" customWidth="1"/>
    <col min="13" max="13" width="10.75" style="8" customWidth="1"/>
    <col min="14" max="14" width="8.375" style="8" customWidth="1"/>
    <col min="15" max="16384" width="9" style="71"/>
  </cols>
  <sheetData>
    <row r="1" spans="1:14" s="7" customFormat="1" ht="32.1" customHeight="1">
      <c r="A1" s="191" t="s">
        <v>2702</v>
      </c>
      <c r="B1" s="191"/>
      <c r="C1" s="191"/>
      <c r="D1" s="191"/>
      <c r="E1" s="191"/>
      <c r="F1" s="191"/>
      <c r="G1" s="191"/>
      <c r="H1" s="191"/>
      <c r="I1" s="191"/>
      <c r="J1" s="191"/>
      <c r="K1" s="191"/>
      <c r="L1" s="191"/>
      <c r="M1" s="191"/>
      <c r="N1" s="191"/>
    </row>
    <row r="2" spans="1:14" ht="24" customHeight="1">
      <c r="A2" s="8" t="s">
        <v>1</v>
      </c>
      <c r="F2" s="10"/>
      <c r="M2" s="192" t="s">
        <v>1529</v>
      </c>
      <c r="N2" s="192"/>
    </row>
    <row r="3" spans="1:14" s="13" customFormat="1" ht="42" customHeight="1">
      <c r="A3" s="11" t="s">
        <v>3</v>
      </c>
      <c r="B3" s="11" t="s">
        <v>1599</v>
      </c>
      <c r="C3" s="12" t="s">
        <v>1610</v>
      </c>
      <c r="D3" s="12" t="s">
        <v>1600</v>
      </c>
      <c r="E3" s="11" t="s">
        <v>4</v>
      </c>
      <c r="F3" s="11" t="s">
        <v>5</v>
      </c>
      <c r="G3" s="11" t="s">
        <v>3</v>
      </c>
      <c r="H3" s="11" t="s">
        <v>1599</v>
      </c>
      <c r="I3" s="11" t="s">
        <v>1609</v>
      </c>
      <c r="J3" s="12" t="s">
        <v>1610</v>
      </c>
      <c r="K3" s="12" t="s">
        <v>1600</v>
      </c>
      <c r="L3" s="11" t="s">
        <v>4</v>
      </c>
      <c r="M3" s="11" t="s">
        <v>6</v>
      </c>
      <c r="N3" s="11" t="s">
        <v>5</v>
      </c>
    </row>
    <row r="4" spans="1:14" s="19" customFormat="1" ht="14.1" customHeight="1">
      <c r="A4" s="14" t="s">
        <v>7</v>
      </c>
      <c r="B4" s="15">
        <f>SUM(B5:B18)</f>
        <v>31589</v>
      </c>
      <c r="C4" s="15">
        <v>28886</v>
      </c>
      <c r="D4" s="15">
        <v>25728</v>
      </c>
      <c r="E4" s="15">
        <f>+D4/B4*100</f>
        <v>81.44607300009497</v>
      </c>
      <c r="F4" s="15">
        <f>(D4-C4)/C4*100</f>
        <v>-10.932631724710932</v>
      </c>
      <c r="G4" s="18" t="s">
        <v>8</v>
      </c>
      <c r="H4" s="16">
        <v>13513</v>
      </c>
      <c r="I4" s="16">
        <v>27291</v>
      </c>
      <c r="J4" s="16">
        <v>19684</v>
      </c>
      <c r="K4" s="16">
        <v>26913</v>
      </c>
      <c r="L4" s="16">
        <f>+K4/H4*100</f>
        <v>199.16376822319248</v>
      </c>
      <c r="M4" s="16">
        <f>+K4/I4*100</f>
        <v>98.614927998241171</v>
      </c>
      <c r="N4" s="15">
        <f>(K4-J4)/J4*100</f>
        <v>36.725259093680144</v>
      </c>
    </row>
    <row r="5" spans="1:14" s="19" customFormat="1" ht="14.1" customHeight="1">
      <c r="A5" s="14" t="s">
        <v>9</v>
      </c>
      <c r="B5" s="15">
        <v>2709</v>
      </c>
      <c r="C5" s="15">
        <v>2436</v>
      </c>
      <c r="D5" s="15">
        <v>5479</v>
      </c>
      <c r="E5" s="15">
        <f t="shared" ref="E5:E26" si="0">+D5/B5*100</f>
        <v>202.25175341454414</v>
      </c>
      <c r="F5" s="15">
        <f t="shared" ref="F5:F26" si="1">(D5-C5)/C5*100</f>
        <v>124.91789819376027</v>
      </c>
      <c r="G5" s="18" t="s">
        <v>10</v>
      </c>
      <c r="H5" s="16">
        <v>118</v>
      </c>
      <c r="I5" s="16">
        <v>128</v>
      </c>
      <c r="J5" s="16">
        <v>55</v>
      </c>
      <c r="K5" s="16">
        <v>128</v>
      </c>
      <c r="L5" s="16">
        <f t="shared" ref="L5:L68" si="2">+K5/H5*100</f>
        <v>108.47457627118644</v>
      </c>
      <c r="M5" s="16">
        <f t="shared" ref="M5:M68" si="3">+K5/I5*100</f>
        <v>100</v>
      </c>
      <c r="N5" s="15">
        <f t="shared" ref="N5:N68" si="4">(K5-J5)/J5*100</f>
        <v>132.72727272727275</v>
      </c>
    </row>
    <row r="6" spans="1:14" s="19" customFormat="1" ht="14.1" customHeight="1">
      <c r="A6" s="14" t="s">
        <v>11</v>
      </c>
      <c r="B6" s="15">
        <v>4980</v>
      </c>
      <c r="C6" s="15">
        <v>4251</v>
      </c>
      <c r="D6" s="15">
        <v>2509</v>
      </c>
      <c r="E6" s="15">
        <f t="shared" si="0"/>
        <v>50.381526104417674</v>
      </c>
      <c r="F6" s="15">
        <f t="shared" si="1"/>
        <v>-40.978593272171253</v>
      </c>
      <c r="G6" s="18" t="s">
        <v>12</v>
      </c>
      <c r="H6" s="16">
        <v>7799</v>
      </c>
      <c r="I6" s="16">
        <v>13065</v>
      </c>
      <c r="J6" s="16">
        <v>9161</v>
      </c>
      <c r="K6" s="16">
        <v>12945</v>
      </c>
      <c r="L6" s="16">
        <f t="shared" si="2"/>
        <v>165.98281831003976</v>
      </c>
      <c r="M6" s="16">
        <f t="shared" si="3"/>
        <v>99.081515499425947</v>
      </c>
      <c r="N6" s="15">
        <f t="shared" si="4"/>
        <v>41.305534330313286</v>
      </c>
    </row>
    <row r="7" spans="1:14" s="19" customFormat="1" ht="14.1" customHeight="1">
      <c r="A7" s="14" t="s">
        <v>13</v>
      </c>
      <c r="B7" s="15">
        <v>2138</v>
      </c>
      <c r="C7" s="15">
        <v>1876</v>
      </c>
      <c r="D7" s="15">
        <v>1819</v>
      </c>
      <c r="E7" s="15">
        <f t="shared" si="0"/>
        <v>85.079513564078582</v>
      </c>
      <c r="F7" s="15">
        <f t="shared" si="1"/>
        <v>-3.0383795309168442</v>
      </c>
      <c r="G7" s="14" t="s">
        <v>14</v>
      </c>
      <c r="H7" s="16">
        <v>66690</v>
      </c>
      <c r="I7" s="16">
        <v>79243</v>
      </c>
      <c r="J7" s="16">
        <v>77733</v>
      </c>
      <c r="K7" s="16">
        <v>79169</v>
      </c>
      <c r="L7" s="16">
        <f t="shared" si="2"/>
        <v>118.71195081721397</v>
      </c>
      <c r="M7" s="16">
        <f t="shared" si="3"/>
        <v>99.906616357280768</v>
      </c>
      <c r="N7" s="15">
        <f t="shared" si="4"/>
        <v>1.8473492596451959</v>
      </c>
    </row>
    <row r="8" spans="1:14" s="19" customFormat="1" ht="14.1" customHeight="1">
      <c r="A8" s="14" t="s">
        <v>15</v>
      </c>
      <c r="B8" s="15"/>
      <c r="C8" s="15"/>
      <c r="D8" s="15"/>
      <c r="E8" s="15" t="e">
        <f t="shared" si="0"/>
        <v>#DIV/0!</v>
      </c>
      <c r="F8" s="15" t="e">
        <f t="shared" si="1"/>
        <v>#DIV/0!</v>
      </c>
      <c r="G8" s="18" t="s">
        <v>16</v>
      </c>
      <c r="H8" s="16">
        <v>1277</v>
      </c>
      <c r="I8" s="16">
        <v>1190</v>
      </c>
      <c r="J8" s="16">
        <v>1633</v>
      </c>
      <c r="K8" s="16">
        <v>1190</v>
      </c>
      <c r="L8" s="16">
        <f t="shared" si="2"/>
        <v>93.187157400156622</v>
      </c>
      <c r="M8" s="16">
        <f t="shared" si="3"/>
        <v>100</v>
      </c>
      <c r="N8" s="15">
        <f t="shared" si="4"/>
        <v>-27.127985303123086</v>
      </c>
    </row>
    <row r="9" spans="1:14" s="19" customFormat="1" ht="14.1" customHeight="1">
      <c r="A9" s="14" t="s">
        <v>17</v>
      </c>
      <c r="B9" s="15">
        <v>550</v>
      </c>
      <c r="C9" s="15">
        <v>478</v>
      </c>
      <c r="D9" s="15">
        <v>579</v>
      </c>
      <c r="E9" s="15">
        <f t="shared" si="0"/>
        <v>105.27272727272728</v>
      </c>
      <c r="F9" s="15">
        <f t="shared" si="1"/>
        <v>21.12970711297071</v>
      </c>
      <c r="G9" s="18" t="s">
        <v>18</v>
      </c>
      <c r="H9" s="16">
        <v>1128</v>
      </c>
      <c r="I9" s="16">
        <v>2752</v>
      </c>
      <c r="J9" s="16">
        <v>2356</v>
      </c>
      <c r="K9" s="16">
        <v>2747</v>
      </c>
      <c r="L9" s="16">
        <f t="shared" si="2"/>
        <v>243.52836879432624</v>
      </c>
      <c r="M9" s="16">
        <f t="shared" si="3"/>
        <v>99.818313953488371</v>
      </c>
      <c r="N9" s="15">
        <f t="shared" si="4"/>
        <v>16.595925297113752</v>
      </c>
    </row>
    <row r="10" spans="1:14" s="19" customFormat="1" ht="14.1" customHeight="1">
      <c r="A10" s="14" t="s">
        <v>2627</v>
      </c>
      <c r="B10" s="15">
        <v>200</v>
      </c>
      <c r="C10" s="15">
        <v>197</v>
      </c>
      <c r="D10" s="15">
        <v>441</v>
      </c>
      <c r="E10" s="15">
        <f t="shared" si="0"/>
        <v>220.5</v>
      </c>
      <c r="F10" s="15">
        <f t="shared" si="1"/>
        <v>123.85786802030456</v>
      </c>
      <c r="G10" s="18" t="s">
        <v>20</v>
      </c>
      <c r="H10" s="16">
        <v>15433</v>
      </c>
      <c r="I10" s="16">
        <v>30954</v>
      </c>
      <c r="J10" s="16">
        <v>34836</v>
      </c>
      <c r="K10" s="16">
        <v>30208</v>
      </c>
      <c r="L10" s="16">
        <f t="shared" si="2"/>
        <v>195.73640899371475</v>
      </c>
      <c r="M10" s="16">
        <f t="shared" si="3"/>
        <v>97.589972216837879</v>
      </c>
      <c r="N10" s="15">
        <f t="shared" si="4"/>
        <v>-13.285107360202089</v>
      </c>
    </row>
    <row r="11" spans="1:14" s="19" customFormat="1" ht="14.1" customHeight="1">
      <c r="A11" s="14" t="s">
        <v>19</v>
      </c>
      <c r="B11" s="15">
        <v>1650</v>
      </c>
      <c r="C11" s="15">
        <v>991</v>
      </c>
      <c r="D11" s="15">
        <v>1099</v>
      </c>
      <c r="E11" s="15">
        <f t="shared" si="0"/>
        <v>66.606060606060595</v>
      </c>
      <c r="F11" s="15">
        <f t="shared" si="1"/>
        <v>10.898082744702322</v>
      </c>
      <c r="G11" s="18" t="s">
        <v>22</v>
      </c>
      <c r="H11" s="16">
        <v>14576</v>
      </c>
      <c r="I11" s="16">
        <v>37994</v>
      </c>
      <c r="J11" s="16">
        <v>33888</v>
      </c>
      <c r="K11" s="16">
        <v>37989</v>
      </c>
      <c r="L11" s="16">
        <f t="shared" si="2"/>
        <v>260.62705817782654</v>
      </c>
      <c r="M11" s="16">
        <f t="shared" si="3"/>
        <v>99.98684002737275</v>
      </c>
      <c r="N11" s="15">
        <f t="shared" si="4"/>
        <v>12.101628895184135</v>
      </c>
    </row>
    <row r="12" spans="1:14" s="19" customFormat="1" ht="14.1" customHeight="1">
      <c r="A12" s="14" t="s">
        <v>21</v>
      </c>
      <c r="B12" s="15">
        <v>2500</v>
      </c>
      <c r="C12" s="15">
        <v>1583</v>
      </c>
      <c r="D12" s="15">
        <v>672</v>
      </c>
      <c r="E12" s="15">
        <f t="shared" si="0"/>
        <v>26.88</v>
      </c>
      <c r="F12" s="15">
        <f t="shared" si="1"/>
        <v>-57.548957675300059</v>
      </c>
      <c r="G12" s="18" t="s">
        <v>24</v>
      </c>
      <c r="H12" s="16">
        <v>1659</v>
      </c>
      <c r="I12" s="16">
        <v>5609</v>
      </c>
      <c r="J12" s="16">
        <v>3051</v>
      </c>
      <c r="K12" s="16">
        <v>4436</v>
      </c>
      <c r="L12" s="16">
        <f t="shared" si="2"/>
        <v>267.38999397227246</v>
      </c>
      <c r="M12" s="16">
        <f t="shared" si="3"/>
        <v>79.087181315742555</v>
      </c>
      <c r="N12" s="15">
        <f t="shared" si="4"/>
        <v>45.39495247459849</v>
      </c>
    </row>
    <row r="13" spans="1:14" s="19" customFormat="1" ht="14.1" customHeight="1">
      <c r="A13" s="14" t="s">
        <v>23</v>
      </c>
      <c r="B13" s="15">
        <v>200</v>
      </c>
      <c r="C13" s="15">
        <v>140</v>
      </c>
      <c r="D13" s="15">
        <v>158</v>
      </c>
      <c r="E13" s="15">
        <f t="shared" si="0"/>
        <v>79</v>
      </c>
      <c r="F13" s="15">
        <f t="shared" si="1"/>
        <v>12.857142857142856</v>
      </c>
      <c r="G13" s="18" t="s">
        <v>26</v>
      </c>
      <c r="H13" s="16">
        <f>8+2938</f>
        <v>2946</v>
      </c>
      <c r="I13" s="16">
        <v>8126</v>
      </c>
      <c r="J13" s="16">
        <v>23965</v>
      </c>
      <c r="K13" s="16">
        <v>8079</v>
      </c>
      <c r="L13" s="16">
        <f t="shared" si="2"/>
        <v>274.23625254582487</v>
      </c>
      <c r="M13" s="16">
        <f t="shared" si="3"/>
        <v>99.421609648043315</v>
      </c>
      <c r="N13" s="15">
        <f t="shared" si="4"/>
        <v>-66.288337158355944</v>
      </c>
    </row>
    <row r="14" spans="1:14" s="19" customFormat="1" ht="14.1" customHeight="1">
      <c r="A14" s="14" t="s">
        <v>25</v>
      </c>
      <c r="B14" s="15">
        <v>1847</v>
      </c>
      <c r="C14" s="15">
        <v>467</v>
      </c>
      <c r="D14" s="15">
        <v>331</v>
      </c>
      <c r="E14" s="15">
        <f t="shared" si="0"/>
        <v>17.920952896589064</v>
      </c>
      <c r="F14" s="15">
        <f t="shared" si="1"/>
        <v>-29.122055674518201</v>
      </c>
      <c r="G14" s="18" t="s">
        <v>28</v>
      </c>
      <c r="H14" s="16">
        <v>21586</v>
      </c>
      <c r="I14" s="16">
        <v>74980</v>
      </c>
      <c r="J14" s="16">
        <v>42301</v>
      </c>
      <c r="K14" s="16">
        <v>73328</v>
      </c>
      <c r="L14" s="16">
        <f t="shared" si="2"/>
        <v>339.70165848234967</v>
      </c>
      <c r="M14" s="16">
        <f t="shared" si="3"/>
        <v>97.796745798879698</v>
      </c>
      <c r="N14" s="15">
        <f t="shared" si="4"/>
        <v>73.348147797924398</v>
      </c>
    </row>
    <row r="15" spans="1:14" s="19" customFormat="1" ht="14.1" customHeight="1">
      <c r="A15" s="14" t="s">
        <v>27</v>
      </c>
      <c r="B15" s="15">
        <v>2500</v>
      </c>
      <c r="C15" s="15">
        <v>766</v>
      </c>
      <c r="D15" s="15">
        <v>1110</v>
      </c>
      <c r="E15" s="15">
        <f t="shared" si="0"/>
        <v>44.4</v>
      </c>
      <c r="F15" s="15">
        <f t="shared" si="1"/>
        <v>44.908616187989558</v>
      </c>
      <c r="G15" s="18" t="s">
        <v>30</v>
      </c>
      <c r="H15" s="16">
        <v>1352</v>
      </c>
      <c r="I15" s="16">
        <v>8571</v>
      </c>
      <c r="J15" s="16">
        <v>29474</v>
      </c>
      <c r="K15" s="16">
        <v>8340</v>
      </c>
      <c r="L15" s="16">
        <f t="shared" si="2"/>
        <v>616.86390532544374</v>
      </c>
      <c r="M15" s="16">
        <f t="shared" si="3"/>
        <v>97.304865243262157</v>
      </c>
      <c r="N15" s="15">
        <f t="shared" si="4"/>
        <v>-71.703874601343557</v>
      </c>
    </row>
    <row r="16" spans="1:14" s="19" customFormat="1" ht="14.1" customHeight="1">
      <c r="A16" s="14" t="s">
        <v>29</v>
      </c>
      <c r="B16" s="15">
        <v>530</v>
      </c>
      <c r="C16" s="15">
        <v>371</v>
      </c>
      <c r="D16" s="15">
        <v>491</v>
      </c>
      <c r="E16" s="15">
        <f t="shared" si="0"/>
        <v>92.64150943396227</v>
      </c>
      <c r="F16" s="15">
        <f t="shared" si="1"/>
        <v>32.345013477088948</v>
      </c>
      <c r="G16" s="18" t="s">
        <v>32</v>
      </c>
      <c r="H16" s="16">
        <v>163</v>
      </c>
      <c r="I16" s="16">
        <v>678</v>
      </c>
      <c r="J16" s="16">
        <v>435</v>
      </c>
      <c r="K16" s="16">
        <v>241</v>
      </c>
      <c r="L16" s="16">
        <f t="shared" si="2"/>
        <v>147.8527607361963</v>
      </c>
      <c r="M16" s="16">
        <f t="shared" si="3"/>
        <v>35.545722713864308</v>
      </c>
      <c r="N16" s="15">
        <f t="shared" si="4"/>
        <v>-44.597701149425291</v>
      </c>
    </row>
    <row r="17" spans="1:14" s="19" customFormat="1" ht="14.1" customHeight="1">
      <c r="A17" s="14" t="s">
        <v>31</v>
      </c>
      <c r="B17" s="15">
        <v>9000</v>
      </c>
      <c r="C17" s="15">
        <v>13065</v>
      </c>
      <c r="D17" s="15">
        <v>9066</v>
      </c>
      <c r="E17" s="15">
        <f t="shared" si="0"/>
        <v>100.73333333333335</v>
      </c>
      <c r="F17" s="15">
        <f t="shared" si="1"/>
        <v>-30.608495981630313</v>
      </c>
      <c r="G17" s="18" t="s">
        <v>34</v>
      </c>
      <c r="H17" s="16">
        <v>3089</v>
      </c>
      <c r="I17" s="16">
        <v>5781</v>
      </c>
      <c r="J17" s="16">
        <v>6819</v>
      </c>
      <c r="K17" s="16">
        <v>5729</v>
      </c>
      <c r="L17" s="16">
        <f t="shared" si="2"/>
        <v>185.4645516348333</v>
      </c>
      <c r="M17" s="16">
        <f t="shared" si="3"/>
        <v>99.100501643314303</v>
      </c>
      <c r="N17" s="15">
        <f t="shared" si="4"/>
        <v>-15.984748496847045</v>
      </c>
    </row>
    <row r="18" spans="1:14" s="19" customFormat="1" ht="14.1" customHeight="1">
      <c r="A18" s="14" t="s">
        <v>33</v>
      </c>
      <c r="B18" s="15">
        <v>2785</v>
      </c>
      <c r="C18" s="15">
        <v>2265</v>
      </c>
      <c r="D18" s="15">
        <v>1974</v>
      </c>
      <c r="E18" s="15">
        <f t="shared" si="0"/>
        <v>70.879712746858175</v>
      </c>
      <c r="F18" s="15">
        <f t="shared" si="1"/>
        <v>-12.847682119205297</v>
      </c>
      <c r="G18" s="18" t="s">
        <v>36</v>
      </c>
      <c r="H18" s="16"/>
      <c r="I18" s="16">
        <v>67</v>
      </c>
      <c r="J18" s="16">
        <v>15</v>
      </c>
      <c r="K18" s="16">
        <v>67</v>
      </c>
      <c r="L18" s="16" t="e">
        <f t="shared" si="2"/>
        <v>#DIV/0!</v>
      </c>
      <c r="M18" s="16">
        <f t="shared" si="3"/>
        <v>100</v>
      </c>
      <c r="N18" s="15">
        <f t="shared" si="4"/>
        <v>346.66666666666669</v>
      </c>
    </row>
    <row r="19" spans="1:14" s="19" customFormat="1" ht="14.1" customHeight="1">
      <c r="A19" s="14" t="s">
        <v>35</v>
      </c>
      <c r="B19" s="15">
        <v>12640</v>
      </c>
      <c r="C19" s="15">
        <v>12920</v>
      </c>
      <c r="D19" s="15">
        <v>17573</v>
      </c>
      <c r="E19" s="15">
        <f t="shared" si="0"/>
        <v>139.02689873417722</v>
      </c>
      <c r="F19" s="15">
        <f t="shared" si="1"/>
        <v>36.013931888544889</v>
      </c>
      <c r="G19" s="18" t="s">
        <v>38</v>
      </c>
      <c r="H19" s="16">
        <v>938</v>
      </c>
      <c r="I19" s="16">
        <v>1922</v>
      </c>
      <c r="J19" s="16">
        <v>1889</v>
      </c>
      <c r="K19" s="16">
        <v>1646</v>
      </c>
      <c r="L19" s="16">
        <f t="shared" si="2"/>
        <v>175.47974413646054</v>
      </c>
      <c r="M19" s="16">
        <f t="shared" si="3"/>
        <v>85.639958376690956</v>
      </c>
      <c r="N19" s="15">
        <f t="shared" si="4"/>
        <v>-12.863949179460032</v>
      </c>
    </row>
    <row r="20" spans="1:14" s="19" customFormat="1" ht="14.1" customHeight="1">
      <c r="A20" s="14" t="s">
        <v>37</v>
      </c>
      <c r="B20" s="15">
        <v>6085</v>
      </c>
      <c r="C20" s="15">
        <v>3314</v>
      </c>
      <c r="D20" s="15">
        <v>8140</v>
      </c>
      <c r="E20" s="15">
        <f t="shared" si="0"/>
        <v>133.77156943303206</v>
      </c>
      <c r="F20" s="15">
        <f t="shared" si="1"/>
        <v>145.6246228123114</v>
      </c>
      <c r="G20" s="18" t="s">
        <v>40</v>
      </c>
      <c r="H20" s="16">
        <v>7019</v>
      </c>
      <c r="I20" s="16">
        <v>12614</v>
      </c>
      <c r="J20" s="16">
        <v>14553</v>
      </c>
      <c r="K20" s="16">
        <v>12614</v>
      </c>
      <c r="L20" s="16">
        <f t="shared" si="2"/>
        <v>179.71220971648384</v>
      </c>
      <c r="M20" s="16">
        <f t="shared" si="3"/>
        <v>100</v>
      </c>
      <c r="N20" s="15">
        <f t="shared" si="4"/>
        <v>-13.323713323713324</v>
      </c>
    </row>
    <row r="21" spans="1:14" s="19" customFormat="1" ht="14.1" customHeight="1">
      <c r="A21" s="14" t="s">
        <v>39</v>
      </c>
      <c r="B21" s="15">
        <v>1470</v>
      </c>
      <c r="C21" s="15">
        <v>2943</v>
      </c>
      <c r="D21" s="15">
        <v>2468</v>
      </c>
      <c r="E21" s="15">
        <f t="shared" si="0"/>
        <v>167.89115646258503</v>
      </c>
      <c r="F21" s="15">
        <f t="shared" si="1"/>
        <v>-16.139993204213386</v>
      </c>
      <c r="G21" s="18" t="s">
        <v>42</v>
      </c>
      <c r="H21" s="16">
        <v>537</v>
      </c>
      <c r="I21" s="16">
        <v>701</v>
      </c>
      <c r="J21" s="16">
        <v>639</v>
      </c>
      <c r="K21" s="16">
        <v>701</v>
      </c>
      <c r="L21" s="16">
        <f t="shared" si="2"/>
        <v>130.54003724394784</v>
      </c>
      <c r="M21" s="16">
        <f t="shared" si="3"/>
        <v>100</v>
      </c>
      <c r="N21" s="15">
        <f t="shared" si="4"/>
        <v>9.7026604068857587</v>
      </c>
    </row>
    <row r="22" spans="1:14" s="19" customFormat="1" ht="14.1" customHeight="1">
      <c r="A22" s="14" t="s">
        <v>41</v>
      </c>
      <c r="B22" s="15">
        <v>1205</v>
      </c>
      <c r="C22" s="15">
        <v>1222</v>
      </c>
      <c r="D22" s="15">
        <v>1542</v>
      </c>
      <c r="E22" s="15">
        <f t="shared" si="0"/>
        <v>127.9668049792531</v>
      </c>
      <c r="F22" s="15">
        <f t="shared" si="1"/>
        <v>26.186579378068743</v>
      </c>
      <c r="G22" s="18" t="s">
        <v>44</v>
      </c>
      <c r="H22" s="16">
        <v>2000</v>
      </c>
      <c r="I22" s="16"/>
      <c r="J22" s="16"/>
      <c r="K22" s="16"/>
      <c r="L22" s="16">
        <f t="shared" si="2"/>
        <v>0</v>
      </c>
      <c r="M22" s="16" t="e">
        <f t="shared" si="3"/>
        <v>#DIV/0!</v>
      </c>
      <c r="N22" s="15" t="e">
        <f t="shared" si="4"/>
        <v>#DIV/0!</v>
      </c>
    </row>
    <row r="23" spans="1:14" s="19" customFormat="1" ht="14.1" customHeight="1">
      <c r="A23" s="14" t="s">
        <v>43</v>
      </c>
      <c r="B23" s="15">
        <v>1480</v>
      </c>
      <c r="C23" s="15">
        <v>294</v>
      </c>
      <c r="D23" s="15">
        <v>655</v>
      </c>
      <c r="E23" s="15">
        <f t="shared" si="0"/>
        <v>44.256756756756758</v>
      </c>
      <c r="F23" s="15">
        <f t="shared" si="1"/>
        <v>122.78911564625849</v>
      </c>
      <c r="G23" s="18" t="s">
        <v>46</v>
      </c>
      <c r="H23" s="16"/>
      <c r="I23" s="16">
        <v>673</v>
      </c>
      <c r="J23" s="16">
        <v>320</v>
      </c>
      <c r="K23" s="16">
        <v>673</v>
      </c>
      <c r="L23" s="16" t="e">
        <f t="shared" si="2"/>
        <v>#DIV/0!</v>
      </c>
      <c r="M23" s="16">
        <f t="shared" si="3"/>
        <v>100</v>
      </c>
      <c r="N23" s="15">
        <f t="shared" si="4"/>
        <v>110.31249999999999</v>
      </c>
    </row>
    <row r="24" spans="1:14" s="19" customFormat="1" ht="14.1" customHeight="1">
      <c r="A24" s="20" t="s">
        <v>45</v>
      </c>
      <c r="B24" s="15">
        <v>1150</v>
      </c>
      <c r="C24" s="15">
        <v>3473</v>
      </c>
      <c r="D24" s="15">
        <v>2829</v>
      </c>
      <c r="E24" s="15">
        <f t="shared" si="0"/>
        <v>246</v>
      </c>
      <c r="F24" s="15">
        <f t="shared" si="1"/>
        <v>-18.543046357615893</v>
      </c>
      <c r="G24" s="18" t="s">
        <v>48</v>
      </c>
      <c r="H24" s="16">
        <v>0</v>
      </c>
      <c r="I24" s="16">
        <v>12</v>
      </c>
      <c r="J24" s="16">
        <v>12</v>
      </c>
      <c r="K24" s="16">
        <v>12</v>
      </c>
      <c r="L24" s="16" t="e">
        <f t="shared" si="2"/>
        <v>#DIV/0!</v>
      </c>
      <c r="M24" s="16">
        <f t="shared" si="3"/>
        <v>100</v>
      </c>
      <c r="N24" s="15">
        <f t="shared" si="4"/>
        <v>0</v>
      </c>
    </row>
    <row r="25" spans="1:14" s="19" customFormat="1" ht="14.1" customHeight="1">
      <c r="A25" s="14" t="s">
        <v>1611</v>
      </c>
      <c r="B25" s="15"/>
      <c r="C25" s="15">
        <v>537</v>
      </c>
      <c r="D25" s="15">
        <v>1338</v>
      </c>
      <c r="E25" s="15" t="e">
        <f t="shared" si="0"/>
        <v>#DIV/0!</v>
      </c>
      <c r="F25" s="15">
        <f t="shared" si="1"/>
        <v>149.16201117318434</v>
      </c>
      <c r="G25" s="18" t="s">
        <v>49</v>
      </c>
      <c r="H25" s="16">
        <v>20444</v>
      </c>
      <c r="I25" s="16">
        <v>15</v>
      </c>
      <c r="J25" s="16">
        <v>183</v>
      </c>
      <c r="K25" s="16">
        <v>15</v>
      </c>
      <c r="L25" s="16">
        <f t="shared" si="2"/>
        <v>7.3371160242613975E-2</v>
      </c>
      <c r="M25" s="16">
        <f t="shared" si="3"/>
        <v>100</v>
      </c>
      <c r="N25" s="15">
        <f t="shared" si="4"/>
        <v>-91.803278688524586</v>
      </c>
    </row>
    <row r="26" spans="1:14" s="19" customFormat="1" ht="14.1" customHeight="1">
      <c r="A26" s="14" t="s">
        <v>1612</v>
      </c>
      <c r="B26" s="15"/>
      <c r="C26" s="15"/>
      <c r="D26" s="15">
        <v>57</v>
      </c>
      <c r="E26" s="15" t="e">
        <f t="shared" si="0"/>
        <v>#DIV/0!</v>
      </c>
      <c r="F26" s="15" t="e">
        <f t="shared" si="1"/>
        <v>#DIV/0!</v>
      </c>
      <c r="G26" s="18" t="s">
        <v>50</v>
      </c>
      <c r="H26" s="16"/>
      <c r="I26" s="16"/>
      <c r="J26" s="16"/>
      <c r="K26" s="16"/>
      <c r="L26" s="16"/>
      <c r="M26" s="16"/>
      <c r="N26" s="15"/>
    </row>
    <row r="27" spans="1:14" s="19" customFormat="1" ht="14.1" customHeight="1">
      <c r="A27" s="14" t="s">
        <v>47</v>
      </c>
      <c r="B27" s="15">
        <v>1250</v>
      </c>
      <c r="C27" s="15">
        <v>1137</v>
      </c>
      <c r="D27" s="15">
        <v>544</v>
      </c>
      <c r="E27" s="15">
        <f t="shared" ref="E27:E75" si="5">+D27/B27*100</f>
        <v>43.519999999999996</v>
      </c>
      <c r="F27" s="15">
        <f t="shared" ref="F27:F75" si="6">(D27-C27)/C27*100</f>
        <v>-52.154793315743184</v>
      </c>
      <c r="G27" s="21" t="s">
        <v>2629</v>
      </c>
      <c r="H27" s="16"/>
      <c r="I27" s="16"/>
      <c r="J27" s="16"/>
      <c r="K27" s="16"/>
      <c r="L27" s="16"/>
      <c r="M27" s="16"/>
      <c r="N27" s="15"/>
    </row>
    <row r="28" spans="1:14" s="19" customFormat="1" ht="23.25" customHeight="1">
      <c r="A28" s="14" t="s">
        <v>2628</v>
      </c>
      <c r="B28" s="15">
        <v>20916</v>
      </c>
      <c r="C28" s="15"/>
      <c r="D28" s="16"/>
      <c r="E28" s="15">
        <f t="shared" si="5"/>
        <v>0</v>
      </c>
      <c r="F28" s="15" t="e">
        <f t="shared" si="6"/>
        <v>#DIV/0!</v>
      </c>
      <c r="G28" s="21" t="s">
        <v>2654</v>
      </c>
      <c r="H28" s="16"/>
      <c r="I28" s="16"/>
      <c r="J28" s="16"/>
      <c r="K28" s="16"/>
      <c r="L28" s="16"/>
      <c r="M28" s="16"/>
      <c r="N28" s="15"/>
    </row>
    <row r="29" spans="1:14" s="13" customFormat="1" ht="14.1" customHeight="1">
      <c r="A29" s="22"/>
      <c r="B29" s="23"/>
      <c r="C29" s="23"/>
      <c r="D29" s="16"/>
      <c r="E29" s="15" t="e">
        <f t="shared" si="5"/>
        <v>#DIV/0!</v>
      </c>
      <c r="F29" s="15" t="e">
        <f t="shared" si="6"/>
        <v>#DIV/0!</v>
      </c>
      <c r="G29" s="73"/>
      <c r="H29" s="73"/>
      <c r="I29" s="73"/>
      <c r="J29" s="73"/>
      <c r="K29" s="73"/>
      <c r="L29" s="16"/>
      <c r="M29" s="16"/>
      <c r="N29" s="15"/>
    </row>
    <row r="30" spans="1:14" s="13" customFormat="1" ht="14.1" customHeight="1">
      <c r="A30" s="22"/>
      <c r="B30" s="23"/>
      <c r="C30" s="23"/>
      <c r="D30" s="16"/>
      <c r="E30" s="15" t="e">
        <f t="shared" si="5"/>
        <v>#DIV/0!</v>
      </c>
      <c r="F30" s="15" t="e">
        <f t="shared" si="6"/>
        <v>#DIV/0!</v>
      </c>
      <c r="G30" s="73"/>
      <c r="H30" s="73"/>
      <c r="I30" s="73"/>
      <c r="J30" s="73"/>
      <c r="K30" s="73"/>
      <c r="L30" s="16"/>
      <c r="M30" s="16"/>
      <c r="N30" s="15"/>
    </row>
    <row r="31" spans="1:14" s="13" customFormat="1" ht="14.1" customHeight="1">
      <c r="A31" s="22" t="s">
        <v>2631</v>
      </c>
      <c r="B31" s="15">
        <f>B4+B19</f>
        <v>44229</v>
      </c>
      <c r="C31" s="15">
        <f>C4+C19</f>
        <v>41806</v>
      </c>
      <c r="D31" s="16">
        <f>D4+D19</f>
        <v>43301</v>
      </c>
      <c r="E31" s="15">
        <f t="shared" si="5"/>
        <v>97.901829116642929</v>
      </c>
      <c r="F31" s="15">
        <f t="shared" si="6"/>
        <v>3.5760417165000238</v>
      </c>
      <c r="G31" s="73" t="s">
        <v>2632</v>
      </c>
      <c r="H31" s="73">
        <f>SUM(H4:H28)</f>
        <v>182267</v>
      </c>
      <c r="I31" s="73">
        <f>SUM(I4:I28)</f>
        <v>312366</v>
      </c>
      <c r="J31" s="73">
        <f>SUM(J4:J28)</f>
        <v>303002</v>
      </c>
      <c r="K31" s="73">
        <f>SUM(K4:K28)</f>
        <v>307170</v>
      </c>
      <c r="L31" s="16">
        <f t="shared" si="2"/>
        <v>168.52748989120357</v>
      </c>
      <c r="M31" s="16">
        <f t="shared" si="3"/>
        <v>98.336566719809454</v>
      </c>
      <c r="N31" s="15">
        <f t="shared" si="4"/>
        <v>1.3755684780958541</v>
      </c>
    </row>
    <row r="32" spans="1:14" s="13" customFormat="1" ht="14.1" customHeight="1">
      <c r="A32" s="22"/>
      <c r="B32" s="23"/>
      <c r="C32" s="23"/>
      <c r="D32" s="16"/>
      <c r="E32" s="15" t="e">
        <f t="shared" si="5"/>
        <v>#DIV/0!</v>
      </c>
      <c r="F32" s="15" t="e">
        <f t="shared" si="6"/>
        <v>#DIV/0!</v>
      </c>
      <c r="G32" s="73"/>
      <c r="H32" s="73"/>
      <c r="I32" s="73"/>
      <c r="J32" s="73"/>
      <c r="K32" s="73"/>
      <c r="L32" s="16" t="e">
        <f t="shared" si="2"/>
        <v>#DIV/0!</v>
      </c>
      <c r="M32" s="16" t="e">
        <f t="shared" si="3"/>
        <v>#DIV/0!</v>
      </c>
      <c r="N32" s="15" t="e">
        <f t="shared" si="4"/>
        <v>#DIV/0!</v>
      </c>
    </row>
    <row r="33" spans="1:14" s="13" customFormat="1" ht="14.1" customHeight="1">
      <c r="A33" s="24"/>
      <c r="B33" s="30"/>
      <c r="C33" s="30"/>
      <c r="D33" s="30"/>
      <c r="E33" s="15" t="e">
        <f t="shared" si="5"/>
        <v>#DIV/0!</v>
      </c>
      <c r="F33" s="15" t="e">
        <f t="shared" si="6"/>
        <v>#DIV/0!</v>
      </c>
      <c r="G33" s="117" t="s">
        <v>2650</v>
      </c>
      <c r="H33" s="25">
        <v>6780</v>
      </c>
      <c r="I33" s="25"/>
      <c r="J33" s="25">
        <v>119</v>
      </c>
      <c r="K33" s="25">
        <v>616</v>
      </c>
      <c r="L33" s="16">
        <f t="shared" si="2"/>
        <v>9.0855457227138636</v>
      </c>
      <c r="M33" s="16" t="e">
        <f t="shared" si="3"/>
        <v>#DIV/0!</v>
      </c>
      <c r="N33" s="15">
        <f t="shared" si="4"/>
        <v>417.64705882352945</v>
      </c>
    </row>
    <row r="34" spans="1:14" s="29" customFormat="1" ht="14.1" customHeight="1">
      <c r="A34" s="31" t="s">
        <v>57</v>
      </c>
      <c r="B34" s="30">
        <v>130388</v>
      </c>
      <c r="C34" s="30">
        <f>C35</f>
        <v>242824</v>
      </c>
      <c r="D34" s="30">
        <f>D35</f>
        <v>247229</v>
      </c>
      <c r="E34" s="15">
        <f t="shared" si="5"/>
        <v>189.61024020615395</v>
      </c>
      <c r="F34" s="15">
        <f t="shared" si="6"/>
        <v>1.8140710967614402</v>
      </c>
      <c r="G34" s="26"/>
      <c r="H34" s="25"/>
      <c r="I34" s="25"/>
      <c r="J34" s="25"/>
      <c r="K34" s="25"/>
      <c r="L34" s="16"/>
      <c r="M34" s="16"/>
      <c r="N34" s="15"/>
    </row>
    <row r="35" spans="1:14" s="29" customFormat="1" ht="14.1" customHeight="1">
      <c r="A35" s="164" t="s">
        <v>2633</v>
      </c>
      <c r="B35" s="15">
        <v>130388</v>
      </c>
      <c r="C35" s="15">
        <f>C36+C41+C60</f>
        <v>242824</v>
      </c>
      <c r="D35" s="16">
        <f>D36+D41+D60</f>
        <v>247229</v>
      </c>
      <c r="E35" s="15">
        <f t="shared" si="5"/>
        <v>189.61024020615395</v>
      </c>
      <c r="F35" s="15">
        <f t="shared" si="6"/>
        <v>1.8140710967614402</v>
      </c>
      <c r="G35" s="28"/>
      <c r="H35" s="16"/>
      <c r="I35" s="16"/>
      <c r="J35" s="25"/>
      <c r="K35" s="25"/>
      <c r="L35" s="16"/>
      <c r="M35" s="16"/>
      <c r="N35" s="15"/>
    </row>
    <row r="36" spans="1:14" s="29" customFormat="1" ht="14.1" customHeight="1">
      <c r="A36" s="164" t="s">
        <v>2634</v>
      </c>
      <c r="B36" s="15">
        <v>4625</v>
      </c>
      <c r="C36" s="15">
        <v>4626</v>
      </c>
      <c r="D36" s="16">
        <v>5217</v>
      </c>
      <c r="E36" s="15">
        <f t="shared" si="5"/>
        <v>112.79999999999998</v>
      </c>
      <c r="F36" s="15">
        <f t="shared" si="6"/>
        <v>12.775616083009078</v>
      </c>
      <c r="G36" s="118" t="s">
        <v>2651</v>
      </c>
      <c r="H36" s="16">
        <v>629</v>
      </c>
      <c r="I36" s="16">
        <v>616</v>
      </c>
      <c r="J36" s="116"/>
      <c r="K36" s="116"/>
      <c r="L36" s="16"/>
      <c r="M36" s="16"/>
      <c r="N36" s="15"/>
    </row>
    <row r="37" spans="1:14" s="29" customFormat="1" ht="14.1" customHeight="1">
      <c r="A37" s="164" t="s">
        <v>2635</v>
      </c>
      <c r="B37" s="15">
        <v>2717</v>
      </c>
      <c r="C37" s="15">
        <v>2718</v>
      </c>
      <c r="D37" s="16">
        <v>3309</v>
      </c>
      <c r="E37" s="15">
        <f t="shared" si="5"/>
        <v>121.78873757821127</v>
      </c>
      <c r="F37" s="15">
        <f t="shared" si="6"/>
        <v>21.743929359823401</v>
      </c>
      <c r="G37" s="28"/>
      <c r="H37" s="16"/>
      <c r="I37" s="15"/>
      <c r="J37" s="116"/>
      <c r="K37" s="116"/>
      <c r="L37" s="16"/>
      <c r="M37" s="16"/>
      <c r="N37" s="15"/>
    </row>
    <row r="38" spans="1:14" s="13" customFormat="1" ht="14.1" customHeight="1">
      <c r="A38" s="164" t="s">
        <v>2636</v>
      </c>
      <c r="B38" s="15">
        <v>433</v>
      </c>
      <c r="C38" s="15">
        <v>433</v>
      </c>
      <c r="D38" s="16">
        <v>433</v>
      </c>
      <c r="E38" s="15">
        <f t="shared" si="5"/>
        <v>100</v>
      </c>
      <c r="F38" s="15">
        <f t="shared" si="6"/>
        <v>0</v>
      </c>
      <c r="G38" s="118" t="s">
        <v>2717</v>
      </c>
      <c r="H38" s="16"/>
      <c r="I38" s="25">
        <v>1834</v>
      </c>
      <c r="J38" s="25">
        <v>7800</v>
      </c>
      <c r="K38" s="25">
        <v>1834</v>
      </c>
      <c r="L38" s="16" t="e">
        <f t="shared" si="2"/>
        <v>#DIV/0!</v>
      </c>
      <c r="M38" s="16">
        <f t="shared" si="3"/>
        <v>100</v>
      </c>
      <c r="N38" s="15">
        <f t="shared" si="4"/>
        <v>-76.487179487179489</v>
      </c>
    </row>
    <row r="39" spans="1:14" s="27" customFormat="1" ht="17.45" customHeight="1">
      <c r="A39" s="164" t="s">
        <v>2637</v>
      </c>
      <c r="B39" s="15">
        <v>285</v>
      </c>
      <c r="C39" s="15">
        <v>285</v>
      </c>
      <c r="D39" s="16">
        <v>285</v>
      </c>
      <c r="E39" s="15">
        <f t="shared" si="5"/>
        <v>100</v>
      </c>
      <c r="F39" s="15">
        <f t="shared" si="6"/>
        <v>0</v>
      </c>
      <c r="G39" s="28"/>
      <c r="H39" s="16"/>
      <c r="I39" s="15"/>
      <c r="J39" s="16"/>
      <c r="K39" s="15"/>
      <c r="L39" s="16"/>
      <c r="M39" s="16"/>
      <c r="N39" s="15"/>
    </row>
    <row r="40" spans="1:14">
      <c r="A40" s="164" t="s">
        <v>2638</v>
      </c>
      <c r="B40" s="15">
        <v>1190</v>
      </c>
      <c r="C40" s="15">
        <v>1190</v>
      </c>
      <c r="D40" s="16">
        <v>1190</v>
      </c>
      <c r="E40" s="15">
        <f t="shared" si="5"/>
        <v>100</v>
      </c>
      <c r="F40" s="15">
        <f t="shared" si="6"/>
        <v>0</v>
      </c>
      <c r="G40" s="28" t="s">
        <v>2718</v>
      </c>
      <c r="H40" s="16"/>
      <c r="I40" s="30">
        <v>5640</v>
      </c>
      <c r="J40" s="33">
        <v>7920</v>
      </c>
      <c r="K40" s="30">
        <v>5640</v>
      </c>
      <c r="L40" s="16" t="e">
        <f t="shared" si="2"/>
        <v>#DIV/0!</v>
      </c>
      <c r="M40" s="16">
        <f t="shared" si="3"/>
        <v>100</v>
      </c>
      <c r="N40" s="15">
        <f t="shared" si="4"/>
        <v>-28.787878787878789</v>
      </c>
    </row>
    <row r="41" spans="1:14">
      <c r="A41" s="164" t="s">
        <v>2639</v>
      </c>
      <c r="B41" s="15">
        <f>SUM(B42:B57)</f>
        <v>105272</v>
      </c>
      <c r="C41" s="15">
        <v>146355</v>
      </c>
      <c r="D41" s="16">
        <v>164041</v>
      </c>
      <c r="E41" s="15">
        <f t="shared" si="5"/>
        <v>155.82586062770727</v>
      </c>
      <c r="F41" s="15">
        <f t="shared" si="6"/>
        <v>12.084315534146425</v>
      </c>
      <c r="G41" s="28"/>
      <c r="H41" s="16"/>
      <c r="I41" s="16"/>
      <c r="J41" s="16"/>
      <c r="K41" s="16"/>
      <c r="L41" s="16"/>
      <c r="M41" s="16"/>
      <c r="N41" s="15"/>
    </row>
    <row r="42" spans="1:14">
      <c r="A42" s="14" t="s">
        <v>2655</v>
      </c>
      <c r="B42" s="76">
        <v>786</v>
      </c>
      <c r="C42" s="76">
        <v>1827</v>
      </c>
      <c r="D42" s="77">
        <v>1787</v>
      </c>
      <c r="E42" s="15">
        <f t="shared" si="5"/>
        <v>227.35368956743</v>
      </c>
      <c r="F42" s="15">
        <f t="shared" si="6"/>
        <v>-2.1893814997263275</v>
      </c>
      <c r="G42" s="28"/>
      <c r="H42" s="16"/>
      <c r="I42" s="25"/>
      <c r="J42" s="25"/>
      <c r="K42" s="25"/>
      <c r="L42" s="16"/>
      <c r="M42" s="16"/>
      <c r="N42" s="15"/>
    </row>
    <row r="43" spans="1:14">
      <c r="A43" s="14" t="s">
        <v>2656</v>
      </c>
      <c r="B43" s="76">
        <v>39298</v>
      </c>
      <c r="C43" s="76">
        <v>39747</v>
      </c>
      <c r="D43" s="77">
        <v>46844</v>
      </c>
      <c r="E43" s="15">
        <f t="shared" si="5"/>
        <v>119.20199501246881</v>
      </c>
      <c r="F43" s="15">
        <f t="shared" si="6"/>
        <v>17.855435630362042</v>
      </c>
      <c r="G43" s="28"/>
      <c r="H43" s="16"/>
      <c r="I43" s="16"/>
      <c r="J43" s="16"/>
      <c r="K43" s="16"/>
      <c r="L43" s="16"/>
      <c r="M43" s="16"/>
      <c r="N43" s="15"/>
    </row>
    <row r="44" spans="1:14">
      <c r="A44" s="14" t="s">
        <v>2672</v>
      </c>
      <c r="B44" s="15">
        <v>6539</v>
      </c>
      <c r="C44" s="15">
        <v>11791</v>
      </c>
      <c r="D44" s="16">
        <v>19109</v>
      </c>
      <c r="E44" s="15">
        <f t="shared" si="5"/>
        <v>292.2312280165163</v>
      </c>
      <c r="F44" s="15">
        <f t="shared" si="6"/>
        <v>62.064286320074636</v>
      </c>
      <c r="G44" s="28"/>
      <c r="H44" s="16"/>
      <c r="I44" s="16"/>
      <c r="J44" s="16"/>
      <c r="K44" s="16"/>
      <c r="L44" s="16"/>
      <c r="M44" s="16"/>
      <c r="N44" s="15"/>
    </row>
    <row r="45" spans="1:14">
      <c r="A45" s="14" t="s">
        <v>2657</v>
      </c>
      <c r="B45" s="30">
        <v>8200</v>
      </c>
      <c r="C45" s="30">
        <v>7265</v>
      </c>
      <c r="D45" s="30">
        <v>9608</v>
      </c>
      <c r="E45" s="15">
        <f t="shared" si="5"/>
        <v>117.17073170731706</v>
      </c>
      <c r="F45" s="15">
        <f t="shared" si="6"/>
        <v>32.250516173434271</v>
      </c>
      <c r="G45" s="24"/>
      <c r="H45" s="30"/>
      <c r="I45" s="30"/>
      <c r="J45" s="30"/>
      <c r="K45" s="30"/>
      <c r="L45" s="16"/>
      <c r="M45" s="16"/>
      <c r="N45" s="15"/>
    </row>
    <row r="46" spans="1:14">
      <c r="A46" s="14" t="s">
        <v>2658</v>
      </c>
      <c r="B46" s="78"/>
      <c r="C46" s="78">
        <v>7129</v>
      </c>
      <c r="D46" s="78">
        <v>11349</v>
      </c>
      <c r="E46" s="15" t="e">
        <f t="shared" si="5"/>
        <v>#DIV/0!</v>
      </c>
      <c r="F46" s="15">
        <f t="shared" si="6"/>
        <v>59.194837985692239</v>
      </c>
      <c r="G46" s="76"/>
      <c r="H46" s="76"/>
      <c r="I46" s="76"/>
      <c r="J46" s="76"/>
      <c r="K46" s="77"/>
      <c r="L46" s="16"/>
      <c r="M46" s="16"/>
      <c r="N46" s="15"/>
    </row>
    <row r="47" spans="1:14">
      <c r="A47" s="14" t="s">
        <v>2659</v>
      </c>
      <c r="B47" s="76">
        <v>7435</v>
      </c>
      <c r="C47" s="76">
        <v>0</v>
      </c>
      <c r="D47" s="77"/>
      <c r="E47" s="15">
        <f t="shared" si="5"/>
        <v>0</v>
      </c>
      <c r="F47" s="15"/>
      <c r="G47" s="76"/>
      <c r="H47" s="76"/>
      <c r="I47" s="76"/>
      <c r="J47" s="76"/>
      <c r="K47" s="77"/>
      <c r="L47" s="16"/>
      <c r="M47" s="16"/>
      <c r="N47" s="15"/>
    </row>
    <row r="48" spans="1:14">
      <c r="A48" s="14" t="s">
        <v>2660</v>
      </c>
      <c r="B48" s="76">
        <v>97</v>
      </c>
      <c r="C48" s="76">
        <v>0</v>
      </c>
      <c r="D48" s="77"/>
      <c r="E48" s="15">
        <f t="shared" si="5"/>
        <v>0</v>
      </c>
      <c r="F48" s="15"/>
      <c r="G48" s="76"/>
      <c r="H48" s="76"/>
      <c r="I48" s="76"/>
      <c r="J48" s="76"/>
      <c r="K48" s="77"/>
      <c r="L48" s="16"/>
      <c r="M48" s="16"/>
      <c r="N48" s="15"/>
    </row>
    <row r="49" spans="1:14">
      <c r="A49" s="14" t="s">
        <v>2661</v>
      </c>
      <c r="B49" s="76">
        <v>461</v>
      </c>
      <c r="C49" s="76">
        <v>0</v>
      </c>
      <c r="D49" s="77"/>
      <c r="E49" s="15">
        <f t="shared" si="5"/>
        <v>0</v>
      </c>
      <c r="F49" s="15"/>
      <c r="G49" s="76"/>
      <c r="H49" s="76"/>
      <c r="I49" s="76"/>
      <c r="J49" s="76"/>
      <c r="K49" s="77"/>
      <c r="L49" s="16"/>
      <c r="M49" s="16"/>
      <c r="N49" s="15"/>
    </row>
    <row r="50" spans="1:14">
      <c r="A50" s="14" t="s">
        <v>2662</v>
      </c>
      <c r="B50" s="76">
        <v>2552</v>
      </c>
      <c r="C50" s="76">
        <v>455</v>
      </c>
      <c r="D50" s="77">
        <v>460</v>
      </c>
      <c r="E50" s="15">
        <f t="shared" si="5"/>
        <v>18.025078369905955</v>
      </c>
      <c r="F50" s="15">
        <f t="shared" si="6"/>
        <v>1.098901098901099</v>
      </c>
      <c r="G50" s="76"/>
      <c r="H50" s="76"/>
      <c r="I50" s="76"/>
      <c r="J50" s="76"/>
      <c r="K50" s="77"/>
      <c r="L50" s="16"/>
      <c r="M50" s="16"/>
      <c r="N50" s="15"/>
    </row>
    <row r="51" spans="1:14">
      <c r="A51" s="14" t="s">
        <v>2663</v>
      </c>
      <c r="B51" s="76">
        <v>1505</v>
      </c>
      <c r="C51" s="76">
        <v>1858</v>
      </c>
      <c r="D51" s="77">
        <v>1765</v>
      </c>
      <c r="E51" s="15">
        <f t="shared" si="5"/>
        <v>117.27574750830566</v>
      </c>
      <c r="F51" s="15">
        <f t="shared" si="6"/>
        <v>-5.0053821313240041</v>
      </c>
      <c r="G51" s="76"/>
      <c r="H51" s="76"/>
      <c r="I51" s="76"/>
      <c r="J51" s="76"/>
      <c r="K51" s="77"/>
      <c r="L51" s="16"/>
      <c r="M51" s="16"/>
      <c r="N51" s="15"/>
    </row>
    <row r="52" spans="1:14">
      <c r="A52" s="14" t="s">
        <v>2664</v>
      </c>
      <c r="B52" s="76">
        <v>11020</v>
      </c>
      <c r="C52" s="76">
        <v>14553</v>
      </c>
      <c r="D52" s="77">
        <v>15125</v>
      </c>
      <c r="E52" s="15">
        <f t="shared" si="5"/>
        <v>137.25045372050818</v>
      </c>
      <c r="F52" s="15">
        <f t="shared" si="6"/>
        <v>3.9304610733182166</v>
      </c>
      <c r="G52" s="76"/>
      <c r="H52" s="76"/>
      <c r="I52" s="76"/>
      <c r="J52" s="76"/>
      <c r="K52" s="77"/>
      <c r="L52" s="16"/>
      <c r="M52" s="16"/>
      <c r="N52" s="15"/>
    </row>
    <row r="53" spans="1:14">
      <c r="A53" s="14" t="s">
        <v>2665</v>
      </c>
      <c r="B53" s="76">
        <v>781</v>
      </c>
      <c r="C53" s="76">
        <v>15173</v>
      </c>
      <c r="D53" s="77">
        <v>7522</v>
      </c>
      <c r="E53" s="15">
        <f t="shared" si="5"/>
        <v>963.1241997439181</v>
      </c>
      <c r="F53" s="15">
        <f t="shared" si="6"/>
        <v>-50.425097212153169</v>
      </c>
      <c r="G53" s="76"/>
      <c r="H53" s="76"/>
      <c r="I53" s="76"/>
      <c r="J53" s="76"/>
      <c r="K53" s="77"/>
      <c r="L53" s="16"/>
      <c r="M53" s="16"/>
      <c r="N53" s="15"/>
    </row>
    <row r="54" spans="1:14">
      <c r="A54" s="14" t="s">
        <v>2666</v>
      </c>
      <c r="B54" s="76">
        <v>1084</v>
      </c>
      <c r="C54" s="76">
        <v>16473</v>
      </c>
      <c r="D54" s="77">
        <v>18075</v>
      </c>
      <c r="E54" s="15">
        <f t="shared" si="5"/>
        <v>1667.4354243542434</v>
      </c>
      <c r="F54" s="15">
        <f t="shared" si="6"/>
        <v>9.7250045529047533</v>
      </c>
      <c r="G54" s="76"/>
      <c r="H54" s="76"/>
      <c r="I54" s="76"/>
      <c r="J54" s="76"/>
      <c r="K54" s="77"/>
      <c r="L54" s="16"/>
      <c r="M54" s="16"/>
      <c r="N54" s="15"/>
    </row>
    <row r="55" spans="1:14">
      <c r="A55" s="14" t="s">
        <v>2667</v>
      </c>
      <c r="B55" s="76">
        <v>6982</v>
      </c>
      <c r="C55" s="76">
        <v>3271</v>
      </c>
      <c r="D55" s="77">
        <v>3520</v>
      </c>
      <c r="E55" s="15">
        <f t="shared" si="5"/>
        <v>50.415353766828986</v>
      </c>
      <c r="F55" s="15">
        <f t="shared" si="6"/>
        <v>7.6123509630082546</v>
      </c>
      <c r="G55" s="76"/>
      <c r="H55" s="76"/>
      <c r="I55" s="76"/>
      <c r="J55" s="76"/>
      <c r="K55" s="77"/>
      <c r="L55" s="16"/>
      <c r="M55" s="16"/>
      <c r="N55" s="15"/>
    </row>
    <row r="56" spans="1:14">
      <c r="A56" s="14" t="s">
        <v>2668</v>
      </c>
      <c r="B56" s="76">
        <v>15576</v>
      </c>
      <c r="C56" s="76">
        <v>125</v>
      </c>
      <c r="D56" s="77">
        <v>130</v>
      </c>
      <c r="E56" s="15">
        <f t="shared" si="5"/>
        <v>0.83461736004108877</v>
      </c>
      <c r="F56" s="15">
        <f t="shared" si="6"/>
        <v>4</v>
      </c>
      <c r="G56" s="76"/>
      <c r="H56" s="76"/>
      <c r="I56" s="76"/>
      <c r="J56" s="76"/>
      <c r="K56" s="77"/>
      <c r="L56" s="16"/>
      <c r="M56" s="16"/>
      <c r="N56" s="15"/>
    </row>
    <row r="57" spans="1:14">
      <c r="A57" s="14" t="s">
        <v>2669</v>
      </c>
      <c r="B57" s="76">
        <v>2956</v>
      </c>
      <c r="C57" s="76">
        <v>7758</v>
      </c>
      <c r="D57" s="77">
        <v>8562</v>
      </c>
      <c r="E57" s="15">
        <f t="shared" si="5"/>
        <v>289.64817320703651</v>
      </c>
      <c r="F57" s="15">
        <f t="shared" si="6"/>
        <v>10.363495746326373</v>
      </c>
      <c r="G57" s="76"/>
      <c r="H57" s="76"/>
      <c r="I57" s="76"/>
      <c r="J57" s="76"/>
      <c r="K57" s="77"/>
      <c r="L57" s="16"/>
      <c r="M57" s="16"/>
      <c r="N57" s="15"/>
    </row>
    <row r="58" spans="1:14">
      <c r="A58" s="14" t="s">
        <v>2670</v>
      </c>
      <c r="B58" s="76"/>
      <c r="C58" s="76">
        <v>17491</v>
      </c>
      <c r="D58" s="77">
        <v>18510</v>
      </c>
      <c r="E58" s="15" t="e">
        <f t="shared" si="5"/>
        <v>#DIV/0!</v>
      </c>
      <c r="F58" s="15">
        <f t="shared" si="6"/>
        <v>5.8258532959807905</v>
      </c>
      <c r="G58" s="76"/>
      <c r="H58" s="76"/>
      <c r="I58" s="76"/>
      <c r="J58" s="76"/>
      <c r="K58" s="77"/>
      <c r="L58" s="16"/>
      <c r="M58" s="16"/>
      <c r="N58" s="15"/>
    </row>
    <row r="59" spans="1:14">
      <c r="A59" s="14" t="s">
        <v>2671</v>
      </c>
      <c r="B59" s="76"/>
      <c r="C59" s="76">
        <v>1439</v>
      </c>
      <c r="D59" s="77">
        <v>1675</v>
      </c>
      <c r="E59" s="15" t="e">
        <f t="shared" si="5"/>
        <v>#DIV/0!</v>
      </c>
      <c r="F59" s="15">
        <f t="shared" si="6"/>
        <v>16.400277970813065</v>
      </c>
      <c r="G59" s="76"/>
      <c r="H59" s="76"/>
      <c r="I59" s="76"/>
      <c r="J59" s="76"/>
      <c r="K59" s="77"/>
      <c r="L59" s="16"/>
      <c r="M59" s="16"/>
      <c r="N59" s="15"/>
    </row>
    <row r="60" spans="1:14">
      <c r="A60" s="164" t="s">
        <v>2640</v>
      </c>
      <c r="B60" s="76">
        <v>20491</v>
      </c>
      <c r="C60" s="76">
        <v>91843</v>
      </c>
      <c r="D60" s="77">
        <v>77971</v>
      </c>
      <c r="E60" s="15">
        <f t="shared" si="5"/>
        <v>380.51339612512811</v>
      </c>
      <c r="F60" s="15">
        <f t="shared" si="6"/>
        <v>-15.10403623575014</v>
      </c>
      <c r="G60" s="76"/>
      <c r="H60" s="76"/>
      <c r="I60" s="76"/>
      <c r="J60" s="76"/>
      <c r="K60" s="77"/>
      <c r="L60" s="16"/>
      <c r="M60" s="16"/>
      <c r="N60" s="15"/>
    </row>
    <row r="61" spans="1:14">
      <c r="A61" s="164" t="s">
        <v>2641</v>
      </c>
      <c r="B61" s="76"/>
      <c r="C61" s="76"/>
      <c r="D61" s="77"/>
      <c r="E61" s="15"/>
      <c r="F61" s="15"/>
      <c r="G61" s="76"/>
      <c r="H61" s="76"/>
      <c r="I61" s="76"/>
      <c r="J61" s="76"/>
      <c r="K61" s="77"/>
      <c r="L61" s="16"/>
      <c r="M61" s="16"/>
      <c r="N61" s="15"/>
    </row>
    <row r="62" spans="1:14">
      <c r="A62" s="164" t="s">
        <v>2642</v>
      </c>
      <c r="B62" s="76"/>
      <c r="C62" s="76"/>
      <c r="D62" s="77"/>
      <c r="E62" s="15"/>
      <c r="F62" s="15"/>
      <c r="G62" s="76"/>
      <c r="H62" s="76"/>
      <c r="I62" s="76"/>
      <c r="J62" s="76"/>
      <c r="K62" s="77"/>
      <c r="L62" s="16"/>
      <c r="M62" s="16"/>
      <c r="N62" s="15"/>
    </row>
    <row r="63" spans="1:14">
      <c r="A63" s="164" t="s">
        <v>2643</v>
      </c>
      <c r="B63" s="76"/>
      <c r="C63" s="76"/>
      <c r="D63" s="77"/>
      <c r="E63" s="15"/>
      <c r="F63" s="15"/>
      <c r="G63" s="76"/>
      <c r="H63" s="76"/>
      <c r="I63" s="76"/>
      <c r="J63" s="76"/>
      <c r="K63" s="77"/>
      <c r="L63" s="16"/>
      <c r="M63" s="16"/>
      <c r="N63" s="15"/>
    </row>
    <row r="64" spans="1:14">
      <c r="A64" s="164" t="s">
        <v>2644</v>
      </c>
      <c r="B64" s="76"/>
      <c r="C64" s="76"/>
      <c r="D64" s="77"/>
      <c r="E64" s="15"/>
      <c r="F64" s="15"/>
      <c r="G64" s="76"/>
      <c r="H64" s="76"/>
      <c r="I64" s="76"/>
      <c r="J64" s="76"/>
      <c r="K64" s="77"/>
      <c r="L64" s="16"/>
      <c r="M64" s="16"/>
      <c r="N64" s="15"/>
    </row>
    <row r="65" spans="1:14">
      <c r="A65" s="164" t="s">
        <v>2645</v>
      </c>
      <c r="B65" s="76"/>
      <c r="C65" s="76"/>
      <c r="D65" s="77"/>
      <c r="E65" s="15"/>
      <c r="F65" s="15"/>
      <c r="G65" s="76"/>
      <c r="H65" s="76"/>
      <c r="I65" s="76"/>
      <c r="J65" s="76"/>
      <c r="K65" s="77"/>
      <c r="L65" s="16"/>
      <c r="M65" s="16"/>
      <c r="N65" s="15"/>
    </row>
    <row r="66" spans="1:14">
      <c r="A66" s="164" t="s">
        <v>2646</v>
      </c>
      <c r="B66" s="76"/>
      <c r="C66" s="76"/>
      <c r="D66" s="77"/>
      <c r="E66" s="15"/>
      <c r="F66" s="15"/>
      <c r="G66" s="76"/>
      <c r="H66" s="76"/>
      <c r="I66" s="76"/>
      <c r="J66" s="76"/>
      <c r="K66" s="77"/>
      <c r="L66" s="16"/>
      <c r="M66" s="16"/>
      <c r="N66" s="15"/>
    </row>
    <row r="67" spans="1:14">
      <c r="A67" s="164" t="s">
        <v>2647</v>
      </c>
      <c r="B67" s="76">
        <v>10869</v>
      </c>
      <c r="C67" s="76">
        <v>12142</v>
      </c>
      <c r="D67" s="77">
        <v>6480</v>
      </c>
      <c r="E67" s="15">
        <f t="shared" si="5"/>
        <v>59.619100193210052</v>
      </c>
      <c r="F67" s="15">
        <f t="shared" si="6"/>
        <v>-46.631526931312798</v>
      </c>
      <c r="G67" s="118" t="s">
        <v>2652</v>
      </c>
      <c r="H67" s="76">
        <v>10</v>
      </c>
      <c r="I67" s="76">
        <f>SUM(I68:I70)</f>
        <v>5196</v>
      </c>
      <c r="J67" s="76">
        <f t="shared" ref="J67:K67" si="7">SUM(J68:J70)</f>
        <v>6480</v>
      </c>
      <c r="K67" s="76">
        <f t="shared" si="7"/>
        <v>5196</v>
      </c>
      <c r="L67" s="16">
        <f t="shared" si="2"/>
        <v>51960</v>
      </c>
      <c r="M67" s="16">
        <f t="shared" si="3"/>
        <v>100</v>
      </c>
      <c r="N67" s="15">
        <f t="shared" si="4"/>
        <v>-19.814814814814817</v>
      </c>
    </row>
    <row r="68" spans="1:14">
      <c r="A68" s="164" t="s">
        <v>2648</v>
      </c>
      <c r="B68" s="76">
        <v>6780</v>
      </c>
      <c r="C68" s="76"/>
      <c r="D68" s="77"/>
      <c r="E68" s="15">
        <f t="shared" si="5"/>
        <v>0</v>
      </c>
      <c r="F68" s="15"/>
      <c r="G68" s="117" t="s">
        <v>2653</v>
      </c>
      <c r="H68" s="76"/>
      <c r="I68" s="25">
        <v>5196</v>
      </c>
      <c r="J68" s="25">
        <v>6480</v>
      </c>
      <c r="K68" s="25">
        <v>5196</v>
      </c>
      <c r="L68" s="16" t="e">
        <f t="shared" si="2"/>
        <v>#DIV/0!</v>
      </c>
      <c r="M68" s="16">
        <f t="shared" si="3"/>
        <v>100</v>
      </c>
      <c r="N68" s="15">
        <f t="shared" si="4"/>
        <v>-19.814814814814817</v>
      </c>
    </row>
    <row r="69" spans="1:14">
      <c r="A69" s="164" t="s">
        <v>144</v>
      </c>
      <c r="B69" s="76"/>
      <c r="C69" s="76">
        <v>15649</v>
      </c>
      <c r="D69" s="77">
        <v>417</v>
      </c>
      <c r="E69" s="15" t="e">
        <f t="shared" si="5"/>
        <v>#DIV/0!</v>
      </c>
      <c r="F69" s="15">
        <f t="shared" si="6"/>
        <v>-97.335292989967414</v>
      </c>
      <c r="G69" s="117"/>
      <c r="H69" s="76"/>
      <c r="I69" s="76"/>
      <c r="J69" s="76"/>
      <c r="K69" s="77"/>
      <c r="L69" s="16"/>
      <c r="M69" s="16"/>
      <c r="N69" s="15"/>
    </row>
    <row r="70" spans="1:14">
      <c r="A70" s="164" t="s">
        <v>2649</v>
      </c>
      <c r="B70" s="76">
        <v>4200</v>
      </c>
      <c r="C70" s="76"/>
      <c r="D70" s="77">
        <v>9595</v>
      </c>
      <c r="E70" s="15">
        <f t="shared" si="5"/>
        <v>228.45238095238093</v>
      </c>
      <c r="F70" s="15" t="e">
        <f t="shared" si="6"/>
        <v>#DIV/0!</v>
      </c>
      <c r="G70" s="117"/>
      <c r="H70" s="76"/>
      <c r="I70" s="76"/>
      <c r="J70" s="76"/>
      <c r="K70" s="77"/>
      <c r="L70" s="16"/>
      <c r="M70" s="16"/>
      <c r="N70" s="15"/>
    </row>
    <row r="71" spans="1:14">
      <c r="A71" s="164" t="s">
        <v>2716</v>
      </c>
      <c r="B71" s="76"/>
      <c r="C71" s="76">
        <v>12900</v>
      </c>
      <c r="D71" s="77">
        <v>13434</v>
      </c>
      <c r="E71" s="15" t="e">
        <f t="shared" si="5"/>
        <v>#DIV/0!</v>
      </c>
      <c r="F71" s="15">
        <f t="shared" si="6"/>
        <v>4.1395348837209305</v>
      </c>
      <c r="G71" s="117"/>
      <c r="H71" s="76"/>
      <c r="I71" s="76"/>
      <c r="J71" s="76"/>
      <c r="K71" s="77"/>
      <c r="L71" s="16"/>
      <c r="M71" s="16"/>
      <c r="N71" s="15"/>
    </row>
    <row r="72" spans="1:14">
      <c r="A72" s="164"/>
      <c r="B72" s="76"/>
      <c r="C72" s="76"/>
      <c r="D72" s="77"/>
      <c r="E72" s="15"/>
      <c r="F72" s="15"/>
      <c r="G72" s="76"/>
      <c r="H72" s="76"/>
      <c r="I72" s="76"/>
      <c r="J72" s="76"/>
      <c r="K72" s="77"/>
      <c r="L72" s="16"/>
      <c r="M72" s="16"/>
      <c r="N72" s="15"/>
    </row>
    <row r="73" spans="1:14">
      <c r="A73" s="76"/>
      <c r="B73" s="76"/>
      <c r="C73" s="76"/>
      <c r="D73" s="77"/>
      <c r="E73" s="15"/>
      <c r="F73" s="15"/>
      <c r="G73" s="76"/>
      <c r="H73" s="76"/>
      <c r="I73" s="76"/>
      <c r="J73" s="76"/>
      <c r="K73" s="77"/>
      <c r="L73" s="166"/>
      <c r="M73" s="166"/>
      <c r="N73" s="15"/>
    </row>
    <row r="74" spans="1:14">
      <c r="A74" s="76"/>
      <c r="B74" s="76"/>
      <c r="C74" s="76"/>
      <c r="D74" s="77"/>
      <c r="E74" s="15"/>
      <c r="F74" s="15"/>
      <c r="G74" s="76"/>
      <c r="H74" s="76"/>
      <c r="I74" s="76"/>
      <c r="J74" s="76"/>
      <c r="K74" s="77"/>
      <c r="L74" s="166"/>
      <c r="M74" s="166"/>
      <c r="N74" s="15"/>
    </row>
    <row r="75" spans="1:14">
      <c r="A75" s="24" t="s">
        <v>67</v>
      </c>
      <c r="B75" s="30">
        <f>B31+B34+B67+B70</f>
        <v>189686</v>
      </c>
      <c r="C75" s="30">
        <f>C31+C34+C67+C69+C70+C71</f>
        <v>325321</v>
      </c>
      <c r="D75" s="30">
        <f>D31+D34+D67+D69+D70+D71</f>
        <v>320456</v>
      </c>
      <c r="E75" s="30">
        <f t="shared" si="5"/>
        <v>168.94024862140591</v>
      </c>
      <c r="F75" s="30">
        <f t="shared" si="6"/>
        <v>-1.4954460363763791</v>
      </c>
      <c r="G75" s="24" t="s">
        <v>63</v>
      </c>
      <c r="H75" s="30">
        <f>H31+H33+H36+H67</f>
        <v>189686</v>
      </c>
      <c r="I75" s="30">
        <f>SUM(I67,I31,I33,I36,I38,I40)</f>
        <v>325652</v>
      </c>
      <c r="J75" s="30">
        <f>J31+J33+J38+J40+J42+J67</f>
        <v>325321</v>
      </c>
      <c r="K75" s="30">
        <f>K31+K33+K38+K40+K42+K67</f>
        <v>320456</v>
      </c>
      <c r="L75" s="166">
        <f t="shared" ref="L75" si="8">+K75/H75*100</f>
        <v>168.94024862140591</v>
      </c>
      <c r="M75" s="166">
        <f t="shared" ref="M75" si="9">+K75/I75*100</f>
        <v>98.404431724663127</v>
      </c>
      <c r="N75" s="15">
        <f t="shared" ref="N75" si="10">(K75-J75)/J75*100</f>
        <v>-1.4954460363763791</v>
      </c>
    </row>
  </sheetData>
  <mergeCells count="2">
    <mergeCell ref="A1:N1"/>
    <mergeCell ref="M2:N2"/>
  </mergeCells>
  <phoneticPr fontId="2" type="noConversion"/>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dimension ref="A1:H44"/>
  <sheetViews>
    <sheetView showZeros="0" workbookViewId="0">
      <pane xSplit="4" ySplit="2" topLeftCell="E3" activePane="bottomRight" state="frozen"/>
      <selection pane="topRight" activeCell="E1" sqref="E1"/>
      <selection pane="bottomLeft" activeCell="A3" sqref="A3"/>
      <selection pane="bottomRight" activeCell="E4" sqref="E4:F4"/>
    </sheetView>
  </sheetViews>
  <sheetFormatPr defaultColWidth="9" defaultRowHeight="14.25"/>
  <cols>
    <col min="1" max="1" width="35.875" style="50" customWidth="1"/>
    <col min="2" max="4" width="15.875" style="50" customWidth="1"/>
    <col min="5" max="5" width="17.375" style="50" bestFit="1" customWidth="1"/>
    <col min="6" max="6" width="16.375" style="50" customWidth="1"/>
    <col min="7" max="7" width="9" style="50"/>
    <col min="8" max="8" width="9.625" style="50" bestFit="1" customWidth="1"/>
    <col min="9" max="16384" width="9" style="50"/>
  </cols>
  <sheetData>
    <row r="1" spans="1:8" ht="32.1" customHeight="1">
      <c r="A1" s="191" t="s">
        <v>2701</v>
      </c>
      <c r="B1" s="191"/>
      <c r="C1" s="191"/>
      <c r="D1" s="191"/>
      <c r="E1" s="191"/>
      <c r="F1" s="191"/>
    </row>
    <row r="2" spans="1:8" ht="24" customHeight="1">
      <c r="A2" s="8" t="s">
        <v>68</v>
      </c>
      <c r="B2" s="8"/>
      <c r="C2" s="8"/>
      <c r="D2" s="8"/>
      <c r="E2" s="8"/>
      <c r="F2" s="32" t="s">
        <v>2</v>
      </c>
    </row>
    <row r="3" spans="1:8" s="66" customFormat="1" ht="22.5" customHeight="1">
      <c r="A3" s="11" t="s">
        <v>3</v>
      </c>
      <c r="B3" s="11" t="s">
        <v>1603</v>
      </c>
      <c r="C3" s="11" t="s">
        <v>1601</v>
      </c>
      <c r="D3" s="11" t="s">
        <v>1602</v>
      </c>
      <c r="E3" s="11" t="s">
        <v>69</v>
      </c>
      <c r="F3" s="11" t="s">
        <v>70</v>
      </c>
    </row>
    <row r="4" spans="1:8" s="62" customFormat="1" ht="18" customHeight="1">
      <c r="A4" s="24" t="s">
        <v>71</v>
      </c>
      <c r="B4" s="33">
        <f>+B5+B37+B40</f>
        <v>145457</v>
      </c>
      <c r="C4" s="33">
        <f>C5+C36+C37+C38+C40</f>
        <v>283515</v>
      </c>
      <c r="D4" s="33">
        <f>D5+D36+D37+D38+D40</f>
        <v>277155</v>
      </c>
      <c r="E4" s="166">
        <f>+D4/B4*100</f>
        <v>190.5408471232048</v>
      </c>
      <c r="F4" s="166">
        <f>(D4-C4)/C4*100</f>
        <v>-2.243267551981377</v>
      </c>
      <c r="H4" s="119"/>
    </row>
    <row r="5" spans="1:8" s="66" customFormat="1" ht="18" customHeight="1">
      <c r="A5" s="34" t="s">
        <v>72</v>
      </c>
      <c r="B5" s="33">
        <f>+B6+B12+B31</f>
        <v>130388</v>
      </c>
      <c r="C5" s="33">
        <f>C6+C12+C31</f>
        <v>242824</v>
      </c>
      <c r="D5" s="33">
        <f>D6+D12+D31</f>
        <v>247229</v>
      </c>
      <c r="E5" s="166">
        <f t="shared" ref="E5:E17" si="0">+D5/B5*100</f>
        <v>189.61024020615395</v>
      </c>
      <c r="F5" s="166">
        <f t="shared" ref="F5:F40" si="1">(D5-C5)/C5*100</f>
        <v>1.8140710967614402</v>
      </c>
    </row>
    <row r="6" spans="1:8" ht="18" customHeight="1">
      <c r="A6" s="35" t="s">
        <v>73</v>
      </c>
      <c r="B6" s="16">
        <v>4625</v>
      </c>
      <c r="C6" s="36">
        <v>4626</v>
      </c>
      <c r="D6" s="36">
        <v>5217</v>
      </c>
      <c r="E6" s="166">
        <f t="shared" si="0"/>
        <v>112.79999999999998</v>
      </c>
      <c r="F6" s="166">
        <f t="shared" si="1"/>
        <v>12.775616083009078</v>
      </c>
    </row>
    <row r="7" spans="1:8" ht="18" customHeight="1">
      <c r="A7" s="35" t="s">
        <v>74</v>
      </c>
      <c r="B7" s="16">
        <v>2717</v>
      </c>
      <c r="C7" s="36">
        <v>2718</v>
      </c>
      <c r="D7" s="36">
        <v>3309</v>
      </c>
      <c r="E7" s="166">
        <f t="shared" si="0"/>
        <v>121.78873757821127</v>
      </c>
      <c r="F7" s="166">
        <f t="shared" si="1"/>
        <v>21.743929359823401</v>
      </c>
    </row>
    <row r="8" spans="1:8" ht="18" customHeight="1">
      <c r="A8" s="35" t="s">
        <v>75</v>
      </c>
      <c r="B8" s="16">
        <v>433</v>
      </c>
      <c r="C8" s="36">
        <v>433</v>
      </c>
      <c r="D8" s="36">
        <v>433</v>
      </c>
      <c r="E8" s="166">
        <f t="shared" si="0"/>
        <v>100</v>
      </c>
      <c r="F8" s="166">
        <f t="shared" si="1"/>
        <v>0</v>
      </c>
    </row>
    <row r="9" spans="1:8" ht="18" customHeight="1">
      <c r="A9" s="35" t="s">
        <v>76</v>
      </c>
      <c r="B9" s="16">
        <v>285</v>
      </c>
      <c r="C9" s="36">
        <v>285</v>
      </c>
      <c r="D9" s="36">
        <v>285</v>
      </c>
      <c r="E9" s="166">
        <f t="shared" si="0"/>
        <v>100</v>
      </c>
      <c r="F9" s="166">
        <f t="shared" si="1"/>
        <v>0</v>
      </c>
    </row>
    <row r="10" spans="1:8" ht="18" customHeight="1">
      <c r="A10" s="115" t="s">
        <v>2630</v>
      </c>
      <c r="B10" s="165">
        <v>1190</v>
      </c>
      <c r="C10" s="36">
        <v>1190</v>
      </c>
      <c r="D10" s="36">
        <v>1190</v>
      </c>
      <c r="E10" s="166">
        <f t="shared" si="0"/>
        <v>100</v>
      </c>
      <c r="F10" s="166">
        <f t="shared" si="1"/>
        <v>0</v>
      </c>
    </row>
    <row r="11" spans="1:8" ht="18" customHeight="1">
      <c r="A11" s="35" t="s">
        <v>77</v>
      </c>
      <c r="B11" s="36"/>
      <c r="C11" s="36"/>
      <c r="D11" s="36"/>
      <c r="E11" s="166" t="e">
        <f t="shared" si="0"/>
        <v>#DIV/0!</v>
      </c>
      <c r="F11" s="166"/>
    </row>
    <row r="12" spans="1:8" ht="18" customHeight="1">
      <c r="A12" s="37" t="s">
        <v>78</v>
      </c>
      <c r="B12" s="38">
        <v>105272</v>
      </c>
      <c r="C12" s="38">
        <v>146355</v>
      </c>
      <c r="D12" s="38">
        <v>164041</v>
      </c>
      <c r="E12" s="166">
        <f t="shared" si="0"/>
        <v>155.82586062770727</v>
      </c>
      <c r="F12" s="166">
        <f t="shared" si="1"/>
        <v>12.084315534146425</v>
      </c>
    </row>
    <row r="13" spans="1:8" ht="18" customHeight="1">
      <c r="A13" s="120" t="s">
        <v>2674</v>
      </c>
      <c r="B13" s="36">
        <v>786</v>
      </c>
      <c r="C13" s="36">
        <v>1827</v>
      </c>
      <c r="D13" s="36">
        <v>1787</v>
      </c>
      <c r="E13" s="166">
        <f t="shared" si="0"/>
        <v>227.35368956743</v>
      </c>
      <c r="F13" s="166">
        <f t="shared" si="1"/>
        <v>-2.1893814997263275</v>
      </c>
    </row>
    <row r="14" spans="1:8" ht="18" customHeight="1">
      <c r="A14" s="120" t="s">
        <v>2675</v>
      </c>
      <c r="B14" s="36">
        <v>39298</v>
      </c>
      <c r="C14" s="36">
        <v>39747</v>
      </c>
      <c r="D14" s="36">
        <v>46844</v>
      </c>
      <c r="E14" s="166">
        <f t="shared" si="0"/>
        <v>119.20199501246881</v>
      </c>
      <c r="F14" s="166">
        <f t="shared" si="1"/>
        <v>17.855435630362042</v>
      </c>
    </row>
    <row r="15" spans="1:8" ht="18" customHeight="1">
      <c r="A15" s="120" t="s">
        <v>2673</v>
      </c>
      <c r="B15" s="36">
        <v>6539</v>
      </c>
      <c r="C15" s="36">
        <v>11791</v>
      </c>
      <c r="D15" s="36">
        <v>19109</v>
      </c>
      <c r="E15" s="166">
        <f t="shared" si="0"/>
        <v>292.2312280165163</v>
      </c>
      <c r="F15" s="166">
        <f t="shared" si="1"/>
        <v>62.064286320074636</v>
      </c>
    </row>
    <row r="16" spans="1:8" ht="18" customHeight="1">
      <c r="A16" s="120" t="s">
        <v>2676</v>
      </c>
      <c r="B16" s="165">
        <v>8200</v>
      </c>
      <c r="C16" s="36">
        <v>7265</v>
      </c>
      <c r="D16" s="36">
        <v>9608</v>
      </c>
      <c r="E16" s="166">
        <f t="shared" si="0"/>
        <v>117.17073170731706</v>
      </c>
      <c r="F16" s="166">
        <f t="shared" si="1"/>
        <v>32.250516173434271</v>
      </c>
    </row>
    <row r="17" spans="1:6" ht="18" customHeight="1">
      <c r="A17" s="120" t="s">
        <v>2677</v>
      </c>
      <c r="B17" s="36"/>
      <c r="C17" s="36">
        <v>7129</v>
      </c>
      <c r="D17" s="36">
        <v>11349</v>
      </c>
      <c r="E17" s="166" t="e">
        <f t="shared" si="0"/>
        <v>#DIV/0!</v>
      </c>
      <c r="F17" s="166">
        <f t="shared" si="1"/>
        <v>59.194837985692239</v>
      </c>
    </row>
    <row r="18" spans="1:6" ht="18" customHeight="1">
      <c r="A18" s="120" t="s">
        <v>2678</v>
      </c>
      <c r="B18" s="36">
        <v>7435</v>
      </c>
      <c r="C18" s="36">
        <v>0</v>
      </c>
      <c r="D18" s="36"/>
      <c r="E18" s="166"/>
      <c r="F18" s="166"/>
    </row>
    <row r="19" spans="1:6" ht="18" customHeight="1">
      <c r="A19" s="120" t="s">
        <v>2679</v>
      </c>
      <c r="B19" s="36">
        <v>97</v>
      </c>
      <c r="C19" s="36">
        <v>0</v>
      </c>
      <c r="D19" s="36"/>
      <c r="E19" s="166"/>
      <c r="F19" s="166"/>
    </row>
    <row r="20" spans="1:6" ht="18" customHeight="1">
      <c r="A20" s="120" t="s">
        <v>2680</v>
      </c>
      <c r="B20" s="36">
        <v>0</v>
      </c>
      <c r="C20" s="36">
        <v>0</v>
      </c>
      <c r="D20" s="36"/>
      <c r="E20" s="166"/>
      <c r="F20" s="166"/>
    </row>
    <row r="21" spans="1:6" ht="18" customHeight="1">
      <c r="A21" s="120" t="s">
        <v>2681</v>
      </c>
      <c r="B21" s="36">
        <v>0</v>
      </c>
      <c r="C21" s="36">
        <v>455</v>
      </c>
      <c r="D21" s="36">
        <v>460</v>
      </c>
      <c r="E21" s="166" t="e">
        <f t="shared" ref="E21:E31" si="2">+D21/B21*100</f>
        <v>#DIV/0!</v>
      </c>
      <c r="F21" s="166">
        <f t="shared" si="1"/>
        <v>1.098901098901099</v>
      </c>
    </row>
    <row r="22" spans="1:6" ht="18" customHeight="1">
      <c r="A22" s="120" t="s">
        <v>2682</v>
      </c>
      <c r="B22" s="36">
        <v>0</v>
      </c>
      <c r="C22" s="36">
        <v>1858</v>
      </c>
      <c r="D22" s="36">
        <v>1765</v>
      </c>
      <c r="E22" s="166" t="e">
        <f t="shared" si="2"/>
        <v>#DIV/0!</v>
      </c>
      <c r="F22" s="166">
        <f t="shared" si="1"/>
        <v>-5.0053821313240041</v>
      </c>
    </row>
    <row r="23" spans="1:6" ht="18" customHeight="1">
      <c r="A23" s="120" t="s">
        <v>2683</v>
      </c>
      <c r="B23" s="36">
        <v>461</v>
      </c>
      <c r="C23" s="36">
        <v>14553</v>
      </c>
      <c r="D23" s="36">
        <v>15125</v>
      </c>
      <c r="E23" s="166">
        <f t="shared" si="2"/>
        <v>3280.911062906725</v>
      </c>
      <c r="F23" s="166">
        <f t="shared" si="1"/>
        <v>3.9304610733182166</v>
      </c>
    </row>
    <row r="24" spans="1:6" ht="18" customHeight="1">
      <c r="A24" s="120" t="s">
        <v>2684</v>
      </c>
      <c r="B24" s="165">
        <v>2552</v>
      </c>
      <c r="C24" s="36">
        <v>15173</v>
      </c>
      <c r="D24" s="36">
        <v>7522</v>
      </c>
      <c r="E24" s="166">
        <f t="shared" si="2"/>
        <v>294.74921630094042</v>
      </c>
      <c r="F24" s="166">
        <f t="shared" si="1"/>
        <v>-50.425097212153169</v>
      </c>
    </row>
    <row r="25" spans="1:6" ht="18" customHeight="1">
      <c r="A25" s="120" t="s">
        <v>2685</v>
      </c>
      <c r="B25" s="165">
        <v>1505</v>
      </c>
      <c r="C25" s="36">
        <v>16473</v>
      </c>
      <c r="D25" s="36">
        <v>18075</v>
      </c>
      <c r="E25" s="166">
        <f t="shared" si="2"/>
        <v>1200.9966777408638</v>
      </c>
      <c r="F25" s="166">
        <f t="shared" si="1"/>
        <v>9.7250045529047533</v>
      </c>
    </row>
    <row r="26" spans="1:6" ht="18" customHeight="1">
      <c r="A26" s="120" t="s">
        <v>2686</v>
      </c>
      <c r="B26" s="165">
        <v>781</v>
      </c>
      <c r="C26" s="36">
        <v>3271</v>
      </c>
      <c r="D26" s="36">
        <v>3520</v>
      </c>
      <c r="E26" s="166">
        <f t="shared" si="2"/>
        <v>450.7042253521127</v>
      </c>
      <c r="F26" s="166">
        <f t="shared" si="1"/>
        <v>7.6123509630082546</v>
      </c>
    </row>
    <row r="27" spans="1:6" ht="18" customHeight="1">
      <c r="A27" s="120" t="s">
        <v>2687</v>
      </c>
      <c r="B27" s="165">
        <v>6980</v>
      </c>
      <c r="C27" s="36">
        <v>125</v>
      </c>
      <c r="D27" s="36">
        <v>130</v>
      </c>
      <c r="E27" s="166">
        <f t="shared" si="2"/>
        <v>1.8624641833810889</v>
      </c>
      <c r="F27" s="166">
        <f t="shared" si="1"/>
        <v>4</v>
      </c>
    </row>
    <row r="28" spans="1:6" ht="18" customHeight="1">
      <c r="A28" s="120" t="s">
        <v>2688</v>
      </c>
      <c r="B28" s="165">
        <v>15576</v>
      </c>
      <c r="C28" s="36">
        <v>7758</v>
      </c>
      <c r="D28" s="36">
        <v>8562</v>
      </c>
      <c r="E28" s="166">
        <f t="shared" si="2"/>
        <v>54.969183359013861</v>
      </c>
      <c r="F28" s="166">
        <f t="shared" si="1"/>
        <v>10.363495746326373</v>
      </c>
    </row>
    <row r="29" spans="1:6" ht="18" customHeight="1">
      <c r="A29" s="120" t="s">
        <v>2689</v>
      </c>
      <c r="B29" s="36"/>
      <c r="C29" s="36">
        <v>17491</v>
      </c>
      <c r="D29" s="36">
        <v>18510</v>
      </c>
      <c r="E29" s="166" t="e">
        <f t="shared" si="2"/>
        <v>#DIV/0!</v>
      </c>
      <c r="F29" s="166">
        <f t="shared" si="1"/>
        <v>5.8258532959807905</v>
      </c>
    </row>
    <row r="30" spans="1:6" ht="18" customHeight="1">
      <c r="A30" s="120" t="s">
        <v>2690</v>
      </c>
      <c r="B30" s="36">
        <v>11020</v>
      </c>
      <c r="C30" s="36">
        <v>1439</v>
      </c>
      <c r="D30" s="36">
        <v>1675</v>
      </c>
      <c r="E30" s="166">
        <f t="shared" si="2"/>
        <v>15.199637023593466</v>
      </c>
      <c r="F30" s="166">
        <f t="shared" si="1"/>
        <v>16.400277970813065</v>
      </c>
    </row>
    <row r="31" spans="1:6" ht="18" customHeight="1">
      <c r="A31" s="35" t="s">
        <v>79</v>
      </c>
      <c r="B31" s="36">
        <v>20491</v>
      </c>
      <c r="C31" s="36">
        <v>91843</v>
      </c>
      <c r="D31" s="36">
        <v>77971</v>
      </c>
      <c r="E31" s="166">
        <f t="shared" si="2"/>
        <v>380.51339612512811</v>
      </c>
      <c r="F31" s="166">
        <f t="shared" si="1"/>
        <v>-15.10403623575014</v>
      </c>
    </row>
    <row r="32" spans="1:6" ht="18" customHeight="1">
      <c r="A32" s="39" t="s">
        <v>80</v>
      </c>
      <c r="B32" s="33">
        <v>0</v>
      </c>
      <c r="C32" s="33"/>
      <c r="D32" s="33"/>
      <c r="E32" s="166"/>
      <c r="F32" s="166"/>
    </row>
    <row r="33" spans="1:6" ht="18" customHeight="1">
      <c r="A33" s="40" t="s">
        <v>81</v>
      </c>
      <c r="B33" s="36"/>
      <c r="C33" s="36"/>
      <c r="D33" s="36"/>
      <c r="E33" s="166"/>
      <c r="F33" s="166"/>
    </row>
    <row r="34" spans="1:6" ht="18" customHeight="1">
      <c r="A34" s="40" t="s">
        <v>82</v>
      </c>
      <c r="B34" s="36"/>
      <c r="C34" s="36"/>
      <c r="D34" s="36"/>
      <c r="E34" s="166"/>
      <c r="F34" s="166"/>
    </row>
    <row r="35" spans="1:6" s="66" customFormat="1" ht="18" customHeight="1">
      <c r="A35" s="40" t="s">
        <v>83</v>
      </c>
      <c r="B35" s="36"/>
      <c r="C35" s="36"/>
      <c r="D35" s="36"/>
      <c r="E35" s="166"/>
      <c r="F35" s="166"/>
    </row>
    <row r="36" spans="1:6" ht="18" customHeight="1">
      <c r="A36" s="41" t="s">
        <v>84</v>
      </c>
      <c r="B36" s="42"/>
      <c r="C36" s="42">
        <v>15649</v>
      </c>
      <c r="D36" s="42">
        <v>417</v>
      </c>
      <c r="E36" s="166" t="e">
        <f t="shared" ref="E36:E40" si="3">+D36/B36*100</f>
        <v>#DIV/0!</v>
      </c>
      <c r="F36" s="166">
        <f t="shared" si="1"/>
        <v>-97.335292989967414</v>
      </c>
    </row>
    <row r="37" spans="1:6" s="66" customFormat="1" ht="18" customHeight="1">
      <c r="A37" s="41" t="s">
        <v>85</v>
      </c>
      <c r="B37" s="42">
        <v>4200</v>
      </c>
      <c r="C37" s="42"/>
      <c r="D37" s="42">
        <v>9595</v>
      </c>
      <c r="E37" s="166">
        <f t="shared" si="3"/>
        <v>228.45238095238093</v>
      </c>
      <c r="F37" s="166" t="e">
        <f t="shared" si="1"/>
        <v>#DIV/0!</v>
      </c>
    </row>
    <row r="38" spans="1:6" ht="18" customHeight="1">
      <c r="A38" s="41" t="s">
        <v>86</v>
      </c>
      <c r="B38" s="42"/>
      <c r="C38" s="42">
        <v>12900</v>
      </c>
      <c r="D38" s="42">
        <v>13434</v>
      </c>
      <c r="E38" s="166" t="e">
        <f t="shared" si="3"/>
        <v>#DIV/0!</v>
      </c>
      <c r="F38" s="166">
        <f t="shared" si="1"/>
        <v>4.1395348837209305</v>
      </c>
    </row>
    <row r="39" spans="1:6" ht="18" customHeight="1">
      <c r="A39" s="39" t="s">
        <v>87</v>
      </c>
      <c r="B39" s="36"/>
      <c r="C39" s="36"/>
      <c r="D39" s="33"/>
      <c r="E39" s="166"/>
      <c r="F39" s="166"/>
    </row>
    <row r="40" spans="1:6" ht="18" customHeight="1">
      <c r="A40" s="41" t="s">
        <v>88</v>
      </c>
      <c r="B40" s="42">
        <v>10869</v>
      </c>
      <c r="C40" s="42">
        <v>12142</v>
      </c>
      <c r="D40" s="42">
        <v>6480</v>
      </c>
      <c r="E40" s="166">
        <f t="shared" si="3"/>
        <v>59.619100193210052</v>
      </c>
      <c r="F40" s="166">
        <f t="shared" si="1"/>
        <v>-46.631526931312798</v>
      </c>
    </row>
    <row r="41" spans="1:6" ht="13.5" customHeight="1"/>
    <row r="43" spans="1:6" ht="13.5" customHeight="1"/>
    <row r="44" spans="1:6" ht="13.5" customHeight="1"/>
  </sheetData>
  <mergeCells count="1">
    <mergeCell ref="A1:F1"/>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43"/>
  <sheetViews>
    <sheetView showZeros="0" workbookViewId="0">
      <selection activeCell="E4" sqref="E4"/>
    </sheetView>
  </sheetViews>
  <sheetFormatPr defaultColWidth="9" defaultRowHeight="14.25"/>
  <cols>
    <col min="1" max="1" width="36.875" style="50" bestFit="1" customWidth="1"/>
    <col min="2" max="6" width="16.625" style="50" customWidth="1"/>
    <col min="7" max="16384" width="9" style="50"/>
  </cols>
  <sheetData>
    <row r="1" spans="1:6" ht="32.1" customHeight="1">
      <c r="A1" s="191" t="s">
        <v>2700</v>
      </c>
      <c r="B1" s="191"/>
      <c r="C1" s="191"/>
      <c r="D1" s="191"/>
      <c r="E1" s="191"/>
      <c r="F1" s="191"/>
    </row>
    <row r="2" spans="1:6" ht="24" customHeight="1">
      <c r="A2" s="8" t="s">
        <v>89</v>
      </c>
      <c r="B2" s="8"/>
      <c r="C2" s="8"/>
      <c r="D2" s="8"/>
      <c r="E2" s="8"/>
      <c r="F2" s="32" t="s">
        <v>2</v>
      </c>
    </row>
    <row r="3" spans="1:6" s="66" customFormat="1" ht="21.75" customHeight="1">
      <c r="A3" s="11" t="s">
        <v>3</v>
      </c>
      <c r="B3" s="11" t="s">
        <v>1603</v>
      </c>
      <c r="C3" s="11" t="s">
        <v>1601</v>
      </c>
      <c r="D3" s="11" t="s">
        <v>1602</v>
      </c>
      <c r="E3" s="11" t="s">
        <v>69</v>
      </c>
      <c r="F3" s="11" t="s">
        <v>70</v>
      </c>
    </row>
    <row r="4" spans="1:6" s="62" customFormat="1" ht="18" customHeight="1">
      <c r="A4" s="43" t="s">
        <v>90</v>
      </c>
      <c r="B4" s="25">
        <v>629</v>
      </c>
      <c r="C4" s="25">
        <f>C5+C31+C36+C37+C38+C39+C40+C42</f>
        <v>22319</v>
      </c>
      <c r="D4" s="25">
        <f>D5+D31+D36+D37+D38+D39+D40+D42</f>
        <v>13286</v>
      </c>
      <c r="E4" s="166">
        <f>+D4/B4*100</f>
        <v>2112.2416534181239</v>
      </c>
      <c r="F4" s="166">
        <f>(D4-C4)/C4*100</f>
        <v>-40.472243380079753</v>
      </c>
    </row>
    <row r="5" spans="1:6" s="66" customFormat="1" ht="18" customHeight="1">
      <c r="A5" s="34" t="s">
        <v>91</v>
      </c>
      <c r="B5" s="25"/>
      <c r="C5" s="25"/>
      <c r="D5" s="25"/>
      <c r="E5" s="166"/>
      <c r="F5" s="166" t="e">
        <f>(D5-C5)/C5*100</f>
        <v>#DIV/0!</v>
      </c>
    </row>
    <row r="6" spans="1:6" ht="18" customHeight="1">
      <c r="A6" s="45" t="s">
        <v>92</v>
      </c>
      <c r="B6" s="16"/>
      <c r="C6" s="16"/>
      <c r="D6" s="16"/>
      <c r="E6" s="44"/>
      <c r="F6" s="44">
        <v>0</v>
      </c>
    </row>
    <row r="7" spans="1:6" ht="18" customHeight="1">
      <c r="A7" s="46" t="s">
        <v>2694</v>
      </c>
      <c r="B7" s="16"/>
      <c r="C7" s="47"/>
      <c r="D7" s="47"/>
      <c r="E7" s="44"/>
      <c r="F7" s="44"/>
    </row>
    <row r="8" spans="1:6" ht="18" customHeight="1">
      <c r="A8" s="46" t="s">
        <v>2693</v>
      </c>
      <c r="B8" s="47"/>
      <c r="C8" s="47"/>
      <c r="D8" s="47"/>
      <c r="E8" s="44"/>
      <c r="F8" s="17">
        <v>0</v>
      </c>
    </row>
    <row r="9" spans="1:6" ht="18" customHeight="1">
      <c r="A9" s="46" t="s">
        <v>2692</v>
      </c>
      <c r="B9" s="47">
        <v>0</v>
      </c>
      <c r="C9" s="47"/>
      <c r="D9" s="47"/>
      <c r="E9" s="44"/>
      <c r="F9" s="17"/>
    </row>
    <row r="10" spans="1:6" ht="18" customHeight="1">
      <c r="A10" s="46" t="s">
        <v>2691</v>
      </c>
      <c r="B10" s="47"/>
      <c r="C10" s="47"/>
      <c r="D10" s="47"/>
      <c r="E10" s="44"/>
      <c r="F10" s="17">
        <v>0</v>
      </c>
    </row>
    <row r="11" spans="1:6" ht="18" customHeight="1">
      <c r="A11" s="35" t="s">
        <v>93</v>
      </c>
      <c r="B11" s="47"/>
      <c r="C11" s="47"/>
      <c r="D11" s="47"/>
      <c r="E11" s="44"/>
      <c r="F11" s="166"/>
    </row>
    <row r="12" spans="1:6" ht="18" customHeight="1">
      <c r="A12" s="35" t="s">
        <v>94</v>
      </c>
      <c r="B12" s="47"/>
      <c r="C12" s="47"/>
      <c r="D12" s="47"/>
      <c r="E12" s="44"/>
      <c r="F12" s="166"/>
    </row>
    <row r="13" spans="1:6" ht="18" customHeight="1">
      <c r="A13" s="22" t="s">
        <v>95</v>
      </c>
      <c r="B13" s="47"/>
      <c r="C13" s="47"/>
      <c r="D13" s="47"/>
      <c r="E13" s="44"/>
      <c r="F13" s="166"/>
    </row>
    <row r="14" spans="1:6" ht="18" customHeight="1">
      <c r="A14" s="35" t="s">
        <v>96</v>
      </c>
      <c r="B14" s="47"/>
      <c r="C14" s="47"/>
      <c r="D14" s="47"/>
      <c r="E14" s="44"/>
      <c r="F14" s="166"/>
    </row>
    <row r="15" spans="1:6" ht="18" customHeight="1">
      <c r="A15" s="35" t="s">
        <v>97</v>
      </c>
      <c r="B15" s="47"/>
      <c r="C15" s="47"/>
      <c r="D15" s="47"/>
      <c r="E15" s="44"/>
      <c r="F15" s="166"/>
    </row>
    <row r="16" spans="1:6" ht="18" customHeight="1">
      <c r="A16" s="35" t="s">
        <v>98</v>
      </c>
      <c r="B16" s="47"/>
      <c r="C16" s="47"/>
      <c r="D16" s="47"/>
      <c r="E16" s="44"/>
      <c r="F16" s="166"/>
    </row>
    <row r="17" spans="1:6" ht="18" customHeight="1">
      <c r="A17" s="35" t="s">
        <v>99</v>
      </c>
      <c r="B17" s="47"/>
      <c r="C17" s="47"/>
      <c r="D17" s="47"/>
      <c r="E17" s="44"/>
      <c r="F17" s="166"/>
    </row>
    <row r="18" spans="1:6" ht="18" customHeight="1">
      <c r="A18" s="35" t="s">
        <v>100</v>
      </c>
      <c r="B18" s="47"/>
      <c r="C18" s="47"/>
      <c r="D18" s="47"/>
      <c r="E18" s="44"/>
      <c r="F18" s="166"/>
    </row>
    <row r="19" spans="1:6" ht="18" customHeight="1">
      <c r="A19" s="35" t="s">
        <v>101</v>
      </c>
      <c r="B19" s="47"/>
      <c r="C19" s="47"/>
      <c r="D19" s="47"/>
      <c r="E19" s="44"/>
      <c r="F19" s="166"/>
    </row>
    <row r="20" spans="1:6" ht="18" customHeight="1">
      <c r="A20" s="35" t="s">
        <v>102</v>
      </c>
      <c r="B20" s="47"/>
      <c r="C20" s="47"/>
      <c r="D20" s="47"/>
      <c r="E20" s="44"/>
      <c r="F20" s="166"/>
    </row>
    <row r="21" spans="1:6" ht="18" customHeight="1">
      <c r="A21" s="35" t="s">
        <v>103</v>
      </c>
      <c r="B21" s="47"/>
      <c r="C21" s="47"/>
      <c r="D21" s="47"/>
      <c r="E21" s="44"/>
      <c r="F21" s="166"/>
    </row>
    <row r="22" spans="1:6" ht="18" customHeight="1">
      <c r="A22" s="35" t="s">
        <v>104</v>
      </c>
      <c r="B22" s="47"/>
      <c r="C22" s="47"/>
      <c r="D22" s="47"/>
      <c r="E22" s="44"/>
      <c r="F22" s="166"/>
    </row>
    <row r="23" spans="1:6" ht="18" customHeight="1">
      <c r="A23" s="35" t="s">
        <v>105</v>
      </c>
      <c r="B23" s="47"/>
      <c r="C23" s="47"/>
      <c r="D23" s="47"/>
      <c r="E23" s="44"/>
      <c r="F23" s="166"/>
    </row>
    <row r="24" spans="1:6" ht="18" customHeight="1">
      <c r="A24" s="35" t="s">
        <v>106</v>
      </c>
      <c r="B24" s="47"/>
      <c r="C24" s="47"/>
      <c r="D24" s="47"/>
      <c r="E24" s="44"/>
      <c r="F24" s="166"/>
    </row>
    <row r="25" spans="1:6" ht="18" customHeight="1">
      <c r="A25" s="35" t="s">
        <v>107</v>
      </c>
      <c r="B25" s="47"/>
      <c r="C25" s="47"/>
      <c r="D25" s="47"/>
      <c r="E25" s="44"/>
      <c r="F25" s="166"/>
    </row>
    <row r="26" spans="1:6" ht="18" customHeight="1">
      <c r="A26" s="35" t="s">
        <v>108</v>
      </c>
      <c r="B26" s="47"/>
      <c r="C26" s="47"/>
      <c r="D26" s="47"/>
      <c r="E26" s="44"/>
      <c r="F26" s="166"/>
    </row>
    <row r="27" spans="1:6" ht="18" customHeight="1">
      <c r="A27" s="37" t="s">
        <v>109</v>
      </c>
      <c r="B27" s="47"/>
      <c r="C27" s="47"/>
      <c r="D27" s="47"/>
      <c r="E27" s="44"/>
      <c r="F27" s="166"/>
    </row>
    <row r="28" spans="1:6" ht="18" customHeight="1">
      <c r="A28" s="35" t="s">
        <v>110</v>
      </c>
      <c r="B28" s="47"/>
      <c r="C28" s="47"/>
      <c r="D28" s="47"/>
      <c r="E28" s="44"/>
      <c r="F28" s="166"/>
    </row>
    <row r="29" spans="1:6" ht="18" customHeight="1">
      <c r="A29" s="35" t="s">
        <v>111</v>
      </c>
      <c r="B29" s="47"/>
      <c r="C29" s="47"/>
      <c r="D29" s="47"/>
      <c r="E29" s="44"/>
      <c r="F29" s="166"/>
    </row>
    <row r="30" spans="1:6" ht="18" customHeight="1">
      <c r="A30" s="40" t="s">
        <v>112</v>
      </c>
      <c r="B30" s="47"/>
      <c r="C30" s="47"/>
      <c r="D30" s="47"/>
      <c r="E30" s="44"/>
      <c r="F30" s="17"/>
    </row>
    <row r="31" spans="1:6" s="66" customFormat="1" ht="18" customHeight="1">
      <c r="A31" s="34" t="s">
        <v>113</v>
      </c>
      <c r="B31" s="25">
        <v>629</v>
      </c>
      <c r="C31" s="25">
        <v>119</v>
      </c>
      <c r="D31" s="25">
        <v>616</v>
      </c>
      <c r="E31" s="166">
        <f>+D31/B31*100</f>
        <v>97.933227344992048</v>
      </c>
      <c r="F31" s="166">
        <f>(D31-C31)/C31*100</f>
        <v>417.64705882352945</v>
      </c>
    </row>
    <row r="32" spans="1:6" ht="18" customHeight="1">
      <c r="A32" s="45" t="s">
        <v>114</v>
      </c>
      <c r="B32" s="16"/>
      <c r="C32" s="16"/>
      <c r="D32" s="16"/>
      <c r="E32" s="166"/>
      <c r="F32" s="166"/>
    </row>
    <row r="33" spans="1:6" ht="18" customHeight="1">
      <c r="A33" s="45" t="s">
        <v>115</v>
      </c>
      <c r="B33" s="16"/>
      <c r="C33" s="16">
        <v>3</v>
      </c>
      <c r="D33" s="16">
        <v>3</v>
      </c>
      <c r="E33" s="166"/>
      <c r="F33" s="166"/>
    </row>
    <row r="34" spans="1:6" ht="18" customHeight="1">
      <c r="A34" s="46" t="s">
        <v>116</v>
      </c>
      <c r="B34" s="47"/>
      <c r="C34" s="47"/>
      <c r="D34" s="16"/>
      <c r="E34" s="166"/>
      <c r="F34" s="166"/>
    </row>
    <row r="35" spans="1:6" ht="18" customHeight="1">
      <c r="A35" s="46" t="s">
        <v>117</v>
      </c>
      <c r="B35" s="47">
        <v>629</v>
      </c>
      <c r="C35" s="47">
        <v>116</v>
      </c>
      <c r="D35" s="16">
        <v>613</v>
      </c>
      <c r="E35" s="166">
        <f t="shared" ref="E35" si="0">+D35/B35*100</f>
        <v>97.456279809220973</v>
      </c>
      <c r="F35" s="166">
        <f t="shared" ref="F35:F42" si="1">(D35-C35)/C35*100</f>
        <v>428.44827586206895</v>
      </c>
    </row>
    <row r="36" spans="1:6" s="66" customFormat="1" ht="18" customHeight="1">
      <c r="A36" s="48" t="s">
        <v>118</v>
      </c>
      <c r="B36" s="49"/>
      <c r="C36" s="49"/>
      <c r="D36" s="49"/>
      <c r="E36" s="166"/>
      <c r="F36" s="166"/>
    </row>
    <row r="37" spans="1:6" s="66" customFormat="1" ht="18" customHeight="1">
      <c r="A37" s="48" t="s">
        <v>1613</v>
      </c>
      <c r="B37" s="49"/>
      <c r="C37" s="49"/>
      <c r="D37" s="68"/>
      <c r="E37" s="166"/>
      <c r="F37" s="166"/>
    </row>
    <row r="38" spans="1:6" s="66" customFormat="1" ht="18" customHeight="1">
      <c r="A38" s="48" t="s">
        <v>119</v>
      </c>
      <c r="B38" s="25"/>
      <c r="C38" s="25">
        <v>7920</v>
      </c>
      <c r="D38" s="49">
        <v>5640</v>
      </c>
      <c r="E38" s="166"/>
      <c r="F38" s="166">
        <f t="shared" si="1"/>
        <v>-28.787878787878789</v>
      </c>
    </row>
    <row r="39" spans="1:6" s="66" customFormat="1" ht="18" customHeight="1">
      <c r="A39" s="48" t="s">
        <v>120</v>
      </c>
      <c r="B39" s="25"/>
      <c r="C39" s="25"/>
      <c r="D39" s="49"/>
      <c r="E39" s="166"/>
      <c r="F39" s="166"/>
    </row>
    <row r="40" spans="1:6" s="66" customFormat="1" ht="18" customHeight="1">
      <c r="A40" s="48" t="s">
        <v>121</v>
      </c>
      <c r="B40" s="49"/>
      <c r="C40" s="49">
        <v>7800</v>
      </c>
      <c r="D40" s="49">
        <v>1834</v>
      </c>
      <c r="E40" s="166"/>
      <c r="F40" s="166">
        <f t="shared" si="1"/>
        <v>-76.487179487179489</v>
      </c>
    </row>
    <row r="41" spans="1:6" s="66" customFormat="1" ht="18" customHeight="1">
      <c r="A41" s="48" t="s">
        <v>122</v>
      </c>
      <c r="B41" s="49"/>
      <c r="C41" s="49"/>
      <c r="D41" s="49"/>
      <c r="E41" s="166"/>
      <c r="F41" s="166"/>
    </row>
    <row r="42" spans="1:6" s="66" customFormat="1" ht="18" customHeight="1">
      <c r="A42" s="48" t="s">
        <v>123</v>
      </c>
      <c r="B42" s="25"/>
      <c r="C42" s="25">
        <v>6480</v>
      </c>
      <c r="D42" s="49">
        <v>5196</v>
      </c>
      <c r="E42" s="166"/>
      <c r="F42" s="166">
        <f t="shared" si="1"/>
        <v>-19.814814814814817</v>
      </c>
    </row>
    <row r="43" spans="1:6" s="66" customFormat="1" ht="18" customHeight="1">
      <c r="A43" s="48" t="s">
        <v>124</v>
      </c>
      <c r="B43" s="82"/>
      <c r="C43" s="49"/>
      <c r="D43" s="49"/>
      <c r="E43" s="44"/>
      <c r="F43" s="44"/>
    </row>
  </sheetData>
  <mergeCells count="1">
    <mergeCell ref="A1:F1"/>
  </mergeCells>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W225"/>
  <sheetViews>
    <sheetView showZeros="0" workbookViewId="0">
      <pane xSplit="2" ySplit="6" topLeftCell="C73" activePane="bottomRight" state="frozen"/>
      <selection activeCell="B16" sqref="B16"/>
      <selection pane="topRight" activeCell="B16" sqref="B16"/>
      <selection pane="bottomLeft" activeCell="B16" sqref="B16"/>
      <selection pane="bottomRight" sqref="A1:W1"/>
    </sheetView>
  </sheetViews>
  <sheetFormatPr defaultColWidth="9.125" defaultRowHeight="13.5"/>
  <cols>
    <col min="1" max="1" width="9.5" style="121" customWidth="1"/>
    <col min="2" max="2" width="33" style="121" customWidth="1"/>
    <col min="3" max="7" width="15.5" style="121" customWidth="1"/>
    <col min="8" max="8" width="15.5" style="136" customWidth="1"/>
    <col min="9" max="19" width="15.5" style="121" customWidth="1"/>
    <col min="20" max="23" width="15.5" style="137" customWidth="1"/>
    <col min="24" max="256" width="9.125" customWidth="1"/>
    <col min="257" max="257" width="9.5" customWidth="1"/>
    <col min="258" max="258" width="33" customWidth="1"/>
    <col min="259" max="279" width="15.5" customWidth="1"/>
    <col min="280" max="512" width="9.125" customWidth="1"/>
    <col min="513" max="513" width="9.5" customWidth="1"/>
    <col min="514" max="514" width="33" customWidth="1"/>
    <col min="515" max="535" width="15.5" customWidth="1"/>
    <col min="536" max="768" width="9.125" customWidth="1"/>
    <col min="769" max="769" width="9.5" customWidth="1"/>
    <col min="770" max="770" width="33" customWidth="1"/>
    <col min="771" max="791" width="15.5" customWidth="1"/>
    <col min="792" max="1024" width="9.125" customWidth="1"/>
    <col min="1025" max="1025" width="9.5" customWidth="1"/>
    <col min="1026" max="1026" width="33" customWidth="1"/>
    <col min="1027" max="1047" width="15.5" customWidth="1"/>
    <col min="1048" max="1280" width="9.125" customWidth="1"/>
    <col min="1281" max="1281" width="9.5" customWidth="1"/>
    <col min="1282" max="1282" width="33" customWidth="1"/>
    <col min="1283" max="1303" width="15.5" customWidth="1"/>
    <col min="1304" max="1536" width="9.125" customWidth="1"/>
    <col min="1537" max="1537" width="9.5" customWidth="1"/>
    <col min="1538" max="1538" width="33" customWidth="1"/>
    <col min="1539" max="1559" width="15.5" customWidth="1"/>
    <col min="1560" max="1792" width="9.125" customWidth="1"/>
    <col min="1793" max="1793" width="9.5" customWidth="1"/>
    <col min="1794" max="1794" width="33" customWidth="1"/>
    <col min="1795" max="1815" width="15.5" customWidth="1"/>
    <col min="1816" max="2048" width="9.125" customWidth="1"/>
    <col min="2049" max="2049" width="9.5" customWidth="1"/>
    <col min="2050" max="2050" width="33" customWidth="1"/>
    <col min="2051" max="2071" width="15.5" customWidth="1"/>
    <col min="2072" max="2304" width="9.125" customWidth="1"/>
    <col min="2305" max="2305" width="9.5" customWidth="1"/>
    <col min="2306" max="2306" width="33" customWidth="1"/>
    <col min="2307" max="2327" width="15.5" customWidth="1"/>
    <col min="2328" max="2560" width="9.125" customWidth="1"/>
    <col min="2561" max="2561" width="9.5" customWidth="1"/>
    <col min="2562" max="2562" width="33" customWidth="1"/>
    <col min="2563" max="2583" width="15.5" customWidth="1"/>
    <col min="2584" max="2816" width="9.125" customWidth="1"/>
    <col min="2817" max="2817" width="9.5" customWidth="1"/>
    <col min="2818" max="2818" width="33" customWidth="1"/>
    <col min="2819" max="2839" width="15.5" customWidth="1"/>
    <col min="2840" max="3072" width="9.125" customWidth="1"/>
    <col min="3073" max="3073" width="9.5" customWidth="1"/>
    <col min="3074" max="3074" width="33" customWidth="1"/>
    <col min="3075" max="3095" width="15.5" customWidth="1"/>
    <col min="3096" max="3328" width="9.125" customWidth="1"/>
    <col min="3329" max="3329" width="9.5" customWidth="1"/>
    <col min="3330" max="3330" width="33" customWidth="1"/>
    <col min="3331" max="3351" width="15.5" customWidth="1"/>
    <col min="3352" max="3584" width="9.125" customWidth="1"/>
    <col min="3585" max="3585" width="9.5" customWidth="1"/>
    <col min="3586" max="3586" width="33" customWidth="1"/>
    <col min="3587" max="3607" width="15.5" customWidth="1"/>
    <col min="3608" max="3840" width="9.125" customWidth="1"/>
    <col min="3841" max="3841" width="9.5" customWidth="1"/>
    <col min="3842" max="3842" width="33" customWidth="1"/>
    <col min="3843" max="3863" width="15.5" customWidth="1"/>
    <col min="3864" max="4096" width="9.125" customWidth="1"/>
    <col min="4097" max="4097" width="9.5" customWidth="1"/>
    <col min="4098" max="4098" width="33" customWidth="1"/>
    <col min="4099" max="4119" width="15.5" customWidth="1"/>
    <col min="4120" max="4352" width="9.125" customWidth="1"/>
    <col min="4353" max="4353" width="9.5" customWidth="1"/>
    <col min="4354" max="4354" width="33" customWidth="1"/>
    <col min="4355" max="4375" width="15.5" customWidth="1"/>
    <col min="4376" max="4608" width="9.125" customWidth="1"/>
    <col min="4609" max="4609" width="9.5" customWidth="1"/>
    <col min="4610" max="4610" width="33" customWidth="1"/>
    <col min="4611" max="4631" width="15.5" customWidth="1"/>
    <col min="4632" max="4864" width="9.125" customWidth="1"/>
    <col min="4865" max="4865" width="9.5" customWidth="1"/>
    <col min="4866" max="4866" width="33" customWidth="1"/>
    <col min="4867" max="4887" width="15.5" customWidth="1"/>
    <col min="4888" max="5120" width="9.125" customWidth="1"/>
    <col min="5121" max="5121" width="9.5" customWidth="1"/>
    <col min="5122" max="5122" width="33" customWidth="1"/>
    <col min="5123" max="5143" width="15.5" customWidth="1"/>
    <col min="5144" max="5376" width="9.125" customWidth="1"/>
    <col min="5377" max="5377" width="9.5" customWidth="1"/>
    <col min="5378" max="5378" width="33" customWidth="1"/>
    <col min="5379" max="5399" width="15.5" customWidth="1"/>
    <col min="5400" max="5632" width="9.125" customWidth="1"/>
    <col min="5633" max="5633" width="9.5" customWidth="1"/>
    <col min="5634" max="5634" width="33" customWidth="1"/>
    <col min="5635" max="5655" width="15.5" customWidth="1"/>
    <col min="5656" max="5888" width="9.125" customWidth="1"/>
    <col min="5889" max="5889" width="9.5" customWidth="1"/>
    <col min="5890" max="5890" width="33" customWidth="1"/>
    <col min="5891" max="5911" width="15.5" customWidth="1"/>
    <col min="5912" max="6144" width="9.125" customWidth="1"/>
    <col min="6145" max="6145" width="9.5" customWidth="1"/>
    <col min="6146" max="6146" width="33" customWidth="1"/>
    <col min="6147" max="6167" width="15.5" customWidth="1"/>
    <col min="6168" max="6400" width="9.125" customWidth="1"/>
    <col min="6401" max="6401" width="9.5" customWidth="1"/>
    <col min="6402" max="6402" width="33" customWidth="1"/>
    <col min="6403" max="6423" width="15.5" customWidth="1"/>
    <col min="6424" max="6656" width="9.125" customWidth="1"/>
    <col min="6657" max="6657" width="9.5" customWidth="1"/>
    <col min="6658" max="6658" width="33" customWidth="1"/>
    <col min="6659" max="6679" width="15.5" customWidth="1"/>
    <col min="6680" max="6912" width="9.125" customWidth="1"/>
    <col min="6913" max="6913" width="9.5" customWidth="1"/>
    <col min="6914" max="6914" width="33" customWidth="1"/>
    <col min="6915" max="6935" width="15.5" customWidth="1"/>
    <col min="6936" max="7168" width="9.125" customWidth="1"/>
    <col min="7169" max="7169" width="9.5" customWidth="1"/>
    <col min="7170" max="7170" width="33" customWidth="1"/>
    <col min="7171" max="7191" width="15.5" customWidth="1"/>
    <col min="7192" max="7424" width="9.125" customWidth="1"/>
    <col min="7425" max="7425" width="9.5" customWidth="1"/>
    <col min="7426" max="7426" width="33" customWidth="1"/>
    <col min="7427" max="7447" width="15.5" customWidth="1"/>
    <col min="7448" max="7680" width="9.125" customWidth="1"/>
    <col min="7681" max="7681" width="9.5" customWidth="1"/>
    <col min="7682" max="7682" width="33" customWidth="1"/>
    <col min="7683" max="7703" width="15.5" customWidth="1"/>
    <col min="7704" max="7936" width="9.125" customWidth="1"/>
    <col min="7937" max="7937" width="9.5" customWidth="1"/>
    <col min="7938" max="7938" width="33" customWidth="1"/>
    <col min="7939" max="7959" width="15.5" customWidth="1"/>
    <col min="7960" max="8192" width="9.125" customWidth="1"/>
    <col min="8193" max="8193" width="9.5" customWidth="1"/>
    <col min="8194" max="8194" width="33" customWidth="1"/>
    <col min="8195" max="8215" width="15.5" customWidth="1"/>
    <col min="8216" max="8448" width="9.125" customWidth="1"/>
    <col min="8449" max="8449" width="9.5" customWidth="1"/>
    <col min="8450" max="8450" width="33" customWidth="1"/>
    <col min="8451" max="8471" width="15.5" customWidth="1"/>
    <col min="8472" max="8704" width="9.125" customWidth="1"/>
    <col min="8705" max="8705" width="9.5" customWidth="1"/>
    <col min="8706" max="8706" width="33" customWidth="1"/>
    <col min="8707" max="8727" width="15.5" customWidth="1"/>
    <col min="8728" max="8960" width="9.125" customWidth="1"/>
    <col min="8961" max="8961" width="9.5" customWidth="1"/>
    <col min="8962" max="8962" width="33" customWidth="1"/>
    <col min="8963" max="8983" width="15.5" customWidth="1"/>
    <col min="8984" max="9216" width="9.125" customWidth="1"/>
    <col min="9217" max="9217" width="9.5" customWidth="1"/>
    <col min="9218" max="9218" width="33" customWidth="1"/>
    <col min="9219" max="9239" width="15.5" customWidth="1"/>
    <col min="9240" max="9472" width="9.125" customWidth="1"/>
    <col min="9473" max="9473" width="9.5" customWidth="1"/>
    <col min="9474" max="9474" width="33" customWidth="1"/>
    <col min="9475" max="9495" width="15.5" customWidth="1"/>
    <col min="9496" max="9728" width="9.125" customWidth="1"/>
    <col min="9729" max="9729" width="9.5" customWidth="1"/>
    <col min="9730" max="9730" width="33" customWidth="1"/>
    <col min="9731" max="9751" width="15.5" customWidth="1"/>
    <col min="9752" max="9984" width="9.125" customWidth="1"/>
    <col min="9985" max="9985" width="9.5" customWidth="1"/>
    <col min="9986" max="9986" width="33" customWidth="1"/>
    <col min="9987" max="10007" width="15.5" customWidth="1"/>
    <col min="10008" max="10240" width="9.125" customWidth="1"/>
    <col min="10241" max="10241" width="9.5" customWidth="1"/>
    <col min="10242" max="10242" width="33" customWidth="1"/>
    <col min="10243" max="10263" width="15.5" customWidth="1"/>
    <col min="10264" max="10496" width="9.125" customWidth="1"/>
    <col min="10497" max="10497" width="9.5" customWidth="1"/>
    <col min="10498" max="10498" width="33" customWidth="1"/>
    <col min="10499" max="10519" width="15.5" customWidth="1"/>
    <col min="10520" max="10752" width="9.125" customWidth="1"/>
    <col min="10753" max="10753" width="9.5" customWidth="1"/>
    <col min="10754" max="10754" width="33" customWidth="1"/>
    <col min="10755" max="10775" width="15.5" customWidth="1"/>
    <col min="10776" max="11008" width="9.125" customWidth="1"/>
    <col min="11009" max="11009" width="9.5" customWidth="1"/>
    <col min="11010" max="11010" width="33" customWidth="1"/>
    <col min="11011" max="11031" width="15.5" customWidth="1"/>
    <col min="11032" max="11264" width="9.125" customWidth="1"/>
    <col min="11265" max="11265" width="9.5" customWidth="1"/>
    <col min="11266" max="11266" width="33" customWidth="1"/>
    <col min="11267" max="11287" width="15.5" customWidth="1"/>
    <col min="11288" max="11520" width="9.125" customWidth="1"/>
    <col min="11521" max="11521" width="9.5" customWidth="1"/>
    <col min="11522" max="11522" width="33" customWidth="1"/>
    <col min="11523" max="11543" width="15.5" customWidth="1"/>
    <col min="11544" max="11776" width="9.125" customWidth="1"/>
    <col min="11777" max="11777" width="9.5" customWidth="1"/>
    <col min="11778" max="11778" width="33" customWidth="1"/>
    <col min="11779" max="11799" width="15.5" customWidth="1"/>
    <col min="11800" max="12032" width="9.125" customWidth="1"/>
    <col min="12033" max="12033" width="9.5" customWidth="1"/>
    <col min="12034" max="12034" width="33" customWidth="1"/>
    <col min="12035" max="12055" width="15.5" customWidth="1"/>
    <col min="12056" max="12288" width="9.125" customWidth="1"/>
    <col min="12289" max="12289" width="9.5" customWidth="1"/>
    <col min="12290" max="12290" width="33" customWidth="1"/>
    <col min="12291" max="12311" width="15.5" customWidth="1"/>
    <col min="12312" max="12544" width="9.125" customWidth="1"/>
    <col min="12545" max="12545" width="9.5" customWidth="1"/>
    <col min="12546" max="12546" width="33" customWidth="1"/>
    <col min="12547" max="12567" width="15.5" customWidth="1"/>
    <col min="12568" max="12800" width="9.125" customWidth="1"/>
    <col min="12801" max="12801" width="9.5" customWidth="1"/>
    <col min="12802" max="12802" width="33" customWidth="1"/>
    <col min="12803" max="12823" width="15.5" customWidth="1"/>
    <col min="12824" max="13056" width="9.125" customWidth="1"/>
    <col min="13057" max="13057" width="9.5" customWidth="1"/>
    <col min="13058" max="13058" width="33" customWidth="1"/>
    <col min="13059" max="13079" width="15.5" customWidth="1"/>
    <col min="13080" max="13312" width="9.125" customWidth="1"/>
    <col min="13313" max="13313" width="9.5" customWidth="1"/>
    <col min="13314" max="13314" width="33" customWidth="1"/>
    <col min="13315" max="13335" width="15.5" customWidth="1"/>
    <col min="13336" max="13568" width="9.125" customWidth="1"/>
    <col min="13569" max="13569" width="9.5" customWidth="1"/>
    <col min="13570" max="13570" width="33" customWidth="1"/>
    <col min="13571" max="13591" width="15.5" customWidth="1"/>
    <col min="13592" max="13824" width="9.125" customWidth="1"/>
    <col min="13825" max="13825" width="9.5" customWidth="1"/>
    <col min="13826" max="13826" width="33" customWidth="1"/>
    <col min="13827" max="13847" width="15.5" customWidth="1"/>
    <col min="13848" max="14080" width="9.125" customWidth="1"/>
    <col min="14081" max="14081" width="9.5" customWidth="1"/>
    <col min="14082" max="14082" width="33" customWidth="1"/>
    <col min="14083" max="14103" width="15.5" customWidth="1"/>
    <col min="14104" max="14336" width="9.125" customWidth="1"/>
    <col min="14337" max="14337" width="9.5" customWidth="1"/>
    <col min="14338" max="14338" width="33" customWidth="1"/>
    <col min="14339" max="14359" width="15.5" customWidth="1"/>
    <col min="14360" max="14592" width="9.125" customWidth="1"/>
    <col min="14593" max="14593" width="9.5" customWidth="1"/>
    <col min="14594" max="14594" width="33" customWidth="1"/>
    <col min="14595" max="14615" width="15.5" customWidth="1"/>
    <col min="14616" max="14848" width="9.125" customWidth="1"/>
    <col min="14849" max="14849" width="9.5" customWidth="1"/>
    <col min="14850" max="14850" width="33" customWidth="1"/>
    <col min="14851" max="14871" width="15.5" customWidth="1"/>
    <col min="14872" max="15104" width="9.125" customWidth="1"/>
    <col min="15105" max="15105" width="9.5" customWidth="1"/>
    <col min="15106" max="15106" width="33" customWidth="1"/>
    <col min="15107" max="15127" width="15.5" customWidth="1"/>
    <col min="15128" max="15360" width="9.125" customWidth="1"/>
    <col min="15361" max="15361" width="9.5" customWidth="1"/>
    <col min="15362" max="15362" width="33" customWidth="1"/>
    <col min="15363" max="15383" width="15.5" customWidth="1"/>
    <col min="15384" max="15616" width="9.125" customWidth="1"/>
    <col min="15617" max="15617" width="9.5" customWidth="1"/>
    <col min="15618" max="15618" width="33" customWidth="1"/>
    <col min="15619" max="15639" width="15.5" customWidth="1"/>
    <col min="15640" max="15872" width="9.125" customWidth="1"/>
    <col min="15873" max="15873" width="9.5" customWidth="1"/>
    <col min="15874" max="15874" width="33" customWidth="1"/>
    <col min="15875" max="15895" width="15.5" customWidth="1"/>
    <col min="15896" max="16128" width="9.125" customWidth="1"/>
    <col min="16129" max="16129" width="9.5" customWidth="1"/>
    <col min="16130" max="16130" width="33" customWidth="1"/>
    <col min="16131" max="16151" width="15.5" customWidth="1"/>
    <col min="16152" max="16384" width="9.125" customWidth="1"/>
  </cols>
  <sheetData>
    <row r="1" spans="1:23" s="121" customFormat="1" ht="33.950000000000003" customHeight="1">
      <c r="A1" s="209" t="s">
        <v>2699</v>
      </c>
      <c r="B1" s="209"/>
      <c r="C1" s="209"/>
      <c r="D1" s="209"/>
      <c r="E1" s="209"/>
      <c r="F1" s="209"/>
      <c r="G1" s="209"/>
      <c r="H1" s="209"/>
      <c r="I1" s="209"/>
      <c r="J1" s="209"/>
      <c r="K1" s="209"/>
      <c r="L1" s="209"/>
      <c r="M1" s="209"/>
      <c r="N1" s="209"/>
      <c r="O1" s="209"/>
      <c r="P1" s="209"/>
      <c r="Q1" s="209"/>
      <c r="R1" s="209"/>
      <c r="S1" s="209"/>
      <c r="T1" s="209"/>
      <c r="U1" s="209"/>
      <c r="V1" s="209"/>
      <c r="W1" s="209"/>
    </row>
    <row r="2" spans="1:23" ht="17.100000000000001" customHeight="1">
      <c r="A2" s="210" t="s">
        <v>2695</v>
      </c>
      <c r="B2" s="210"/>
      <c r="C2" s="210"/>
      <c r="D2" s="210"/>
      <c r="E2" s="210"/>
      <c r="F2" s="210"/>
      <c r="G2" s="210"/>
      <c r="H2" s="210"/>
      <c r="I2" s="210"/>
      <c r="J2" s="210"/>
      <c r="K2" s="210"/>
      <c r="L2" s="210"/>
      <c r="M2" s="210"/>
      <c r="N2" s="210"/>
      <c r="O2" s="210"/>
      <c r="P2" s="210"/>
      <c r="Q2" s="210"/>
      <c r="R2" s="210"/>
      <c r="S2" s="210"/>
      <c r="T2" s="210"/>
      <c r="U2" s="210"/>
      <c r="V2" s="210"/>
      <c r="W2" s="210"/>
    </row>
    <row r="3" spans="1:23" ht="17.25" customHeight="1">
      <c r="A3" s="211" t="s">
        <v>2</v>
      </c>
      <c r="B3" s="211"/>
      <c r="C3" s="211"/>
      <c r="D3" s="211"/>
      <c r="E3" s="211"/>
      <c r="F3" s="211"/>
      <c r="G3" s="211"/>
      <c r="H3" s="211"/>
      <c r="I3" s="211"/>
      <c r="J3" s="211"/>
      <c r="K3" s="211"/>
      <c r="L3" s="211"/>
      <c r="M3" s="211"/>
      <c r="N3" s="211"/>
      <c r="O3" s="211"/>
      <c r="P3" s="211"/>
      <c r="Q3" s="211"/>
      <c r="R3" s="211"/>
      <c r="S3" s="211"/>
      <c r="T3" s="211"/>
      <c r="U3" s="211"/>
      <c r="V3" s="211"/>
      <c r="W3" s="211"/>
    </row>
    <row r="4" spans="1:23" ht="17.25" customHeight="1">
      <c r="A4" s="202" t="s">
        <v>125</v>
      </c>
      <c r="B4" s="205" t="s">
        <v>126</v>
      </c>
      <c r="C4" s="208" t="s">
        <v>127</v>
      </c>
      <c r="D4" s="202" t="s">
        <v>128</v>
      </c>
      <c r="E4" s="202"/>
      <c r="F4" s="202"/>
      <c r="G4" s="202"/>
      <c r="H4" s="212"/>
      <c r="I4" s="202"/>
      <c r="J4" s="202"/>
      <c r="K4" s="202"/>
      <c r="L4" s="202"/>
      <c r="M4" s="202"/>
      <c r="N4" s="202"/>
      <c r="O4" s="202"/>
      <c r="P4" s="202"/>
      <c r="Q4" s="202"/>
      <c r="R4" s="202"/>
      <c r="S4" s="202"/>
      <c r="T4" s="196" t="s">
        <v>129</v>
      </c>
      <c r="U4" s="193" t="s">
        <v>130</v>
      </c>
      <c r="V4" s="193" t="s">
        <v>131</v>
      </c>
      <c r="W4" s="193" t="s">
        <v>132</v>
      </c>
    </row>
    <row r="5" spans="1:23" ht="11.25" customHeight="1">
      <c r="A5" s="203"/>
      <c r="B5" s="206"/>
      <c r="C5" s="194"/>
      <c r="D5" s="196" t="s">
        <v>133</v>
      </c>
      <c r="E5" s="196" t="s">
        <v>135</v>
      </c>
      <c r="F5" s="196" t="s">
        <v>136</v>
      </c>
      <c r="G5" s="198" t="s">
        <v>134</v>
      </c>
      <c r="H5" s="200" t="s">
        <v>137</v>
      </c>
      <c r="I5" s="196" t="s">
        <v>144</v>
      </c>
      <c r="J5" s="196" t="s">
        <v>141</v>
      </c>
      <c r="K5" s="196" t="s">
        <v>142</v>
      </c>
      <c r="L5" s="196" t="s">
        <v>138</v>
      </c>
      <c r="M5" s="196" t="s">
        <v>139</v>
      </c>
      <c r="N5" s="196" t="s">
        <v>140</v>
      </c>
      <c r="O5" s="196" t="s">
        <v>143</v>
      </c>
      <c r="P5" s="198" t="s">
        <v>145</v>
      </c>
      <c r="Q5" s="193" t="s">
        <v>119</v>
      </c>
      <c r="R5" s="196" t="s">
        <v>146</v>
      </c>
      <c r="S5" s="196" t="s">
        <v>147</v>
      </c>
      <c r="T5" s="213"/>
      <c r="U5" s="194"/>
      <c r="V5" s="194"/>
      <c r="W5" s="194"/>
    </row>
    <row r="6" spans="1:23" ht="23.25" customHeight="1">
      <c r="A6" s="204"/>
      <c r="B6" s="207"/>
      <c r="C6" s="195"/>
      <c r="D6" s="197"/>
      <c r="E6" s="197"/>
      <c r="F6" s="197"/>
      <c r="G6" s="199"/>
      <c r="H6" s="201"/>
      <c r="I6" s="197"/>
      <c r="J6" s="197"/>
      <c r="K6" s="197"/>
      <c r="L6" s="197"/>
      <c r="M6" s="197"/>
      <c r="N6" s="197"/>
      <c r="O6" s="197"/>
      <c r="P6" s="199"/>
      <c r="Q6" s="195"/>
      <c r="R6" s="197"/>
      <c r="S6" s="197"/>
      <c r="T6" s="197"/>
      <c r="U6" s="195"/>
      <c r="V6" s="195"/>
      <c r="W6" s="195"/>
    </row>
    <row r="7" spans="1:23" ht="17.100000000000001" customHeight="1">
      <c r="A7" s="122"/>
      <c r="B7" s="123" t="s">
        <v>148</v>
      </c>
      <c r="C7" s="124">
        <f t="shared" ref="C7:W7" si="0">SUM(C8,C37,C46,C52,C65,C76,C87,C93,C113,C123,C140,C147,C159,C167,C176,C181,C187,C197,C204,C208,C214,C215,C218,C222)</f>
        <v>182267</v>
      </c>
      <c r="D7" s="124">
        <f t="shared" si="0"/>
        <v>130099</v>
      </c>
      <c r="E7" s="124">
        <f t="shared" si="0"/>
        <v>0</v>
      </c>
      <c r="F7" s="125">
        <f t="shared" si="0"/>
        <v>45648</v>
      </c>
      <c r="G7" s="125">
        <f t="shared" si="0"/>
        <v>77971</v>
      </c>
      <c r="H7" s="133">
        <f t="shared" si="0"/>
        <v>6480</v>
      </c>
      <c r="I7" s="125">
        <f t="shared" si="0"/>
        <v>0</v>
      </c>
      <c r="J7" s="125">
        <f t="shared" si="0"/>
        <v>0</v>
      </c>
      <c r="K7" s="125">
        <f t="shared" si="0"/>
        <v>0</v>
      </c>
      <c r="L7" s="125">
        <f t="shared" si="0"/>
        <v>0</v>
      </c>
      <c r="M7" s="124">
        <f t="shared" si="0"/>
        <v>0</v>
      </c>
      <c r="N7" s="124">
        <f t="shared" si="0"/>
        <v>0</v>
      </c>
      <c r="O7" s="124">
        <f t="shared" si="0"/>
        <v>0</v>
      </c>
      <c r="P7" s="124">
        <f t="shared" si="0"/>
        <v>0</v>
      </c>
      <c r="Q7" s="124">
        <f t="shared" si="0"/>
        <v>0</v>
      </c>
      <c r="R7" s="124">
        <f t="shared" si="0"/>
        <v>0</v>
      </c>
      <c r="S7" s="124">
        <f t="shared" si="0"/>
        <v>0</v>
      </c>
      <c r="T7" s="124">
        <f t="shared" si="0"/>
        <v>312366</v>
      </c>
      <c r="U7" s="124">
        <f t="shared" si="0"/>
        <v>307170</v>
      </c>
      <c r="V7" s="124">
        <f t="shared" si="0"/>
        <v>5196</v>
      </c>
      <c r="W7" s="124">
        <f t="shared" si="0"/>
        <v>5196</v>
      </c>
    </row>
    <row r="8" spans="1:23" ht="17.100000000000001" customHeight="1">
      <c r="A8" s="122">
        <v>201</v>
      </c>
      <c r="B8" s="126" t="s">
        <v>149</v>
      </c>
      <c r="C8" s="124">
        <f t="shared" ref="C8:W8" si="1">SUM(C9:C36)</f>
        <v>13513</v>
      </c>
      <c r="D8" s="124">
        <f t="shared" si="1"/>
        <v>13778</v>
      </c>
      <c r="E8" s="124">
        <f t="shared" si="1"/>
        <v>0</v>
      </c>
      <c r="F8" s="125">
        <f t="shared" si="1"/>
        <v>0</v>
      </c>
      <c r="G8" s="125">
        <f t="shared" si="1"/>
        <v>384</v>
      </c>
      <c r="H8" s="133">
        <f t="shared" si="1"/>
        <v>326</v>
      </c>
      <c r="I8" s="125">
        <f t="shared" si="1"/>
        <v>0</v>
      </c>
      <c r="J8" s="125">
        <f t="shared" si="1"/>
        <v>0</v>
      </c>
      <c r="K8" s="125">
        <f t="shared" si="1"/>
        <v>0</v>
      </c>
      <c r="L8" s="125">
        <f t="shared" si="1"/>
        <v>2000</v>
      </c>
      <c r="M8" s="124">
        <f t="shared" si="1"/>
        <v>11068</v>
      </c>
      <c r="N8" s="124">
        <f t="shared" si="1"/>
        <v>0</v>
      </c>
      <c r="O8" s="124">
        <f t="shared" si="1"/>
        <v>0</v>
      </c>
      <c r="P8" s="125">
        <f t="shared" si="1"/>
        <v>0</v>
      </c>
      <c r="Q8" s="125">
        <f t="shared" si="1"/>
        <v>0</v>
      </c>
      <c r="R8" s="125">
        <f t="shared" si="1"/>
        <v>0</v>
      </c>
      <c r="S8" s="124">
        <f t="shared" si="1"/>
        <v>0</v>
      </c>
      <c r="T8" s="124">
        <f t="shared" si="1"/>
        <v>27291</v>
      </c>
      <c r="U8" s="124">
        <f t="shared" si="1"/>
        <v>26913</v>
      </c>
      <c r="V8" s="124">
        <f t="shared" si="1"/>
        <v>378</v>
      </c>
      <c r="W8" s="124">
        <f t="shared" si="1"/>
        <v>378</v>
      </c>
    </row>
    <row r="9" spans="1:23" ht="17.100000000000001" customHeight="1">
      <c r="A9" s="122">
        <v>20101</v>
      </c>
      <c r="B9" s="127" t="s">
        <v>150</v>
      </c>
      <c r="C9" s="128">
        <v>836</v>
      </c>
      <c r="D9" s="124">
        <f t="shared" ref="D9:D36" si="2">SUM(E9:S9)</f>
        <v>540</v>
      </c>
      <c r="E9" s="128">
        <v>0</v>
      </c>
      <c r="F9" s="129">
        <v>0</v>
      </c>
      <c r="G9" s="129">
        <v>103</v>
      </c>
      <c r="H9" s="133">
        <v>0</v>
      </c>
      <c r="I9" s="125">
        <v>0</v>
      </c>
      <c r="J9" s="129">
        <v>0</v>
      </c>
      <c r="K9" s="129">
        <v>0</v>
      </c>
      <c r="L9" s="125">
        <v>0</v>
      </c>
      <c r="M9" s="128">
        <v>437</v>
      </c>
      <c r="N9" s="128">
        <v>0</v>
      </c>
      <c r="O9" s="124">
        <v>0</v>
      </c>
      <c r="P9" s="129">
        <v>0</v>
      </c>
      <c r="Q9" s="125">
        <v>0</v>
      </c>
      <c r="R9" s="129">
        <v>0</v>
      </c>
      <c r="S9" s="128">
        <v>0</v>
      </c>
      <c r="T9" s="124">
        <f t="shared" ref="T9:T36" si="3">C9+D9</f>
        <v>1376</v>
      </c>
      <c r="U9" s="124">
        <f>[1]L02!C7</f>
        <v>1376</v>
      </c>
      <c r="V9" s="124">
        <f t="shared" ref="V9:V36" si="4">T9-U9</f>
        <v>0</v>
      </c>
      <c r="W9" s="124">
        <v>0</v>
      </c>
    </row>
    <row r="10" spans="1:23" ht="17.100000000000001" customHeight="1">
      <c r="A10" s="122">
        <v>20102</v>
      </c>
      <c r="B10" s="127" t="s">
        <v>151</v>
      </c>
      <c r="C10" s="128">
        <v>297</v>
      </c>
      <c r="D10" s="124">
        <f t="shared" si="2"/>
        <v>134</v>
      </c>
      <c r="E10" s="128">
        <v>0</v>
      </c>
      <c r="F10" s="129">
        <v>0</v>
      </c>
      <c r="G10" s="129">
        <v>0</v>
      </c>
      <c r="H10" s="133">
        <v>0</v>
      </c>
      <c r="I10" s="125">
        <v>0</v>
      </c>
      <c r="J10" s="129">
        <v>0</v>
      </c>
      <c r="K10" s="129">
        <v>0</v>
      </c>
      <c r="L10" s="125">
        <v>0</v>
      </c>
      <c r="M10" s="128">
        <v>134</v>
      </c>
      <c r="N10" s="128">
        <v>0</v>
      </c>
      <c r="O10" s="124">
        <v>0</v>
      </c>
      <c r="P10" s="129">
        <v>0</v>
      </c>
      <c r="Q10" s="125">
        <v>0</v>
      </c>
      <c r="R10" s="129">
        <v>0</v>
      </c>
      <c r="S10" s="128">
        <v>0</v>
      </c>
      <c r="T10" s="124">
        <f t="shared" si="3"/>
        <v>431</v>
      </c>
      <c r="U10" s="124">
        <f>[1]L02!C19</f>
        <v>431</v>
      </c>
      <c r="V10" s="124">
        <f t="shared" si="4"/>
        <v>0</v>
      </c>
      <c r="W10" s="124">
        <v>0</v>
      </c>
    </row>
    <row r="11" spans="1:23" ht="17.100000000000001" customHeight="1">
      <c r="A11" s="122">
        <v>20103</v>
      </c>
      <c r="B11" s="127" t="s">
        <v>152</v>
      </c>
      <c r="C11" s="128">
        <v>4606</v>
      </c>
      <c r="D11" s="124">
        <f t="shared" si="2"/>
        <v>4719</v>
      </c>
      <c r="E11" s="128">
        <v>0</v>
      </c>
      <c r="F11" s="129">
        <v>0</v>
      </c>
      <c r="G11" s="129">
        <v>0</v>
      </c>
      <c r="H11" s="133">
        <v>326</v>
      </c>
      <c r="I11" s="125">
        <v>0</v>
      </c>
      <c r="J11" s="129">
        <v>0</v>
      </c>
      <c r="K11" s="129">
        <v>0</v>
      </c>
      <c r="L11" s="125">
        <v>2000</v>
      </c>
      <c r="M11" s="128">
        <v>2393</v>
      </c>
      <c r="N11" s="128">
        <v>0</v>
      </c>
      <c r="O11" s="124">
        <v>0</v>
      </c>
      <c r="P11" s="129">
        <v>0</v>
      </c>
      <c r="Q11" s="125">
        <v>0</v>
      </c>
      <c r="R11" s="129">
        <v>0</v>
      </c>
      <c r="S11" s="128">
        <v>0</v>
      </c>
      <c r="T11" s="124">
        <f t="shared" si="3"/>
        <v>9325</v>
      </c>
      <c r="U11" s="124">
        <f>[1]L02!C28</f>
        <v>8947</v>
      </c>
      <c r="V11" s="124">
        <f t="shared" si="4"/>
        <v>378</v>
      </c>
      <c r="W11" s="124">
        <v>378</v>
      </c>
    </row>
    <row r="12" spans="1:23" ht="17.100000000000001" customHeight="1">
      <c r="A12" s="122">
        <v>20104</v>
      </c>
      <c r="B12" s="127" t="s">
        <v>153</v>
      </c>
      <c r="C12" s="128">
        <v>371</v>
      </c>
      <c r="D12" s="124">
        <f t="shared" si="2"/>
        <v>268</v>
      </c>
      <c r="E12" s="128">
        <v>0</v>
      </c>
      <c r="F12" s="129">
        <v>0</v>
      </c>
      <c r="G12" s="129">
        <v>120</v>
      </c>
      <c r="H12" s="133">
        <v>0</v>
      </c>
      <c r="I12" s="125">
        <v>0</v>
      </c>
      <c r="J12" s="129">
        <v>0</v>
      </c>
      <c r="K12" s="129">
        <v>0</v>
      </c>
      <c r="L12" s="125">
        <v>0</v>
      </c>
      <c r="M12" s="128">
        <v>148</v>
      </c>
      <c r="N12" s="128">
        <v>0</v>
      </c>
      <c r="O12" s="124">
        <v>0</v>
      </c>
      <c r="P12" s="129">
        <v>0</v>
      </c>
      <c r="Q12" s="125">
        <v>0</v>
      </c>
      <c r="R12" s="129">
        <v>0</v>
      </c>
      <c r="S12" s="128">
        <v>0</v>
      </c>
      <c r="T12" s="124">
        <f t="shared" si="3"/>
        <v>639</v>
      </c>
      <c r="U12" s="124">
        <f>[1]L02!C40</f>
        <v>639</v>
      </c>
      <c r="V12" s="124">
        <f t="shared" si="4"/>
        <v>0</v>
      </c>
      <c r="W12" s="124">
        <v>0</v>
      </c>
    </row>
    <row r="13" spans="1:23" ht="17.100000000000001" customHeight="1">
      <c r="A13" s="122">
        <v>20105</v>
      </c>
      <c r="B13" s="127" t="s">
        <v>154</v>
      </c>
      <c r="C13" s="128">
        <v>390</v>
      </c>
      <c r="D13" s="124">
        <f t="shared" si="2"/>
        <v>75</v>
      </c>
      <c r="E13" s="128">
        <v>0</v>
      </c>
      <c r="F13" s="129">
        <v>0</v>
      </c>
      <c r="G13" s="129">
        <v>0</v>
      </c>
      <c r="H13" s="133">
        <v>0</v>
      </c>
      <c r="I13" s="125">
        <v>0</v>
      </c>
      <c r="J13" s="129">
        <v>0</v>
      </c>
      <c r="K13" s="129">
        <v>0</v>
      </c>
      <c r="L13" s="125">
        <v>0</v>
      </c>
      <c r="M13" s="128">
        <v>75</v>
      </c>
      <c r="N13" s="128">
        <v>0</v>
      </c>
      <c r="O13" s="124">
        <v>0</v>
      </c>
      <c r="P13" s="129">
        <v>0</v>
      </c>
      <c r="Q13" s="125">
        <v>0</v>
      </c>
      <c r="R13" s="129">
        <v>0</v>
      </c>
      <c r="S13" s="128">
        <v>0</v>
      </c>
      <c r="T13" s="124">
        <f t="shared" si="3"/>
        <v>465</v>
      </c>
      <c r="U13" s="124">
        <f>[1]L02!C52</f>
        <v>465</v>
      </c>
      <c r="V13" s="124">
        <f t="shared" si="4"/>
        <v>0</v>
      </c>
      <c r="W13" s="124">
        <v>0</v>
      </c>
    </row>
    <row r="14" spans="1:23" ht="17.100000000000001" customHeight="1">
      <c r="A14" s="122">
        <v>20106</v>
      </c>
      <c r="B14" s="127" t="s">
        <v>155</v>
      </c>
      <c r="C14" s="128">
        <v>1789</v>
      </c>
      <c r="D14" s="124">
        <f t="shared" si="2"/>
        <v>2680</v>
      </c>
      <c r="E14" s="128">
        <v>0</v>
      </c>
      <c r="F14" s="129">
        <v>0</v>
      </c>
      <c r="G14" s="129">
        <v>0</v>
      </c>
      <c r="H14" s="133">
        <v>0</v>
      </c>
      <c r="I14" s="125">
        <v>0</v>
      </c>
      <c r="J14" s="129">
        <v>0</v>
      </c>
      <c r="K14" s="129">
        <v>0</v>
      </c>
      <c r="L14" s="125">
        <v>0</v>
      </c>
      <c r="M14" s="128">
        <v>2680</v>
      </c>
      <c r="N14" s="128">
        <v>0</v>
      </c>
      <c r="O14" s="124">
        <v>0</v>
      </c>
      <c r="P14" s="129">
        <v>0</v>
      </c>
      <c r="Q14" s="125">
        <v>0</v>
      </c>
      <c r="R14" s="129">
        <v>0</v>
      </c>
      <c r="S14" s="128">
        <v>0</v>
      </c>
      <c r="T14" s="124">
        <f t="shared" si="3"/>
        <v>4469</v>
      </c>
      <c r="U14" s="124">
        <f>[1]L02!C63</f>
        <v>4469</v>
      </c>
      <c r="V14" s="124">
        <f t="shared" si="4"/>
        <v>0</v>
      </c>
      <c r="W14" s="124">
        <v>0</v>
      </c>
    </row>
    <row r="15" spans="1:23" ht="17.100000000000001" customHeight="1">
      <c r="A15" s="122">
        <v>20107</v>
      </c>
      <c r="B15" s="127" t="s">
        <v>156</v>
      </c>
      <c r="C15" s="128">
        <v>0</v>
      </c>
      <c r="D15" s="124">
        <f t="shared" si="2"/>
        <v>662</v>
      </c>
      <c r="E15" s="128">
        <v>0</v>
      </c>
      <c r="F15" s="129">
        <v>0</v>
      </c>
      <c r="G15" s="129">
        <v>0</v>
      </c>
      <c r="H15" s="133">
        <v>0</v>
      </c>
      <c r="I15" s="125">
        <v>0</v>
      </c>
      <c r="J15" s="129">
        <v>0</v>
      </c>
      <c r="K15" s="129">
        <v>0</v>
      </c>
      <c r="L15" s="125">
        <v>0</v>
      </c>
      <c r="M15" s="128">
        <v>662</v>
      </c>
      <c r="N15" s="128">
        <v>0</v>
      </c>
      <c r="O15" s="124">
        <v>0</v>
      </c>
      <c r="P15" s="129">
        <v>0</v>
      </c>
      <c r="Q15" s="125">
        <v>0</v>
      </c>
      <c r="R15" s="129">
        <v>0</v>
      </c>
      <c r="S15" s="128">
        <v>0</v>
      </c>
      <c r="T15" s="124">
        <f t="shared" si="3"/>
        <v>662</v>
      </c>
      <c r="U15" s="124">
        <f>[1]L02!C74</f>
        <v>662</v>
      </c>
      <c r="V15" s="124">
        <f t="shared" si="4"/>
        <v>0</v>
      </c>
      <c r="W15" s="124">
        <v>0</v>
      </c>
    </row>
    <row r="16" spans="1:23" ht="17.100000000000001" customHeight="1">
      <c r="A16" s="122">
        <v>20108</v>
      </c>
      <c r="B16" s="127" t="s">
        <v>157</v>
      </c>
      <c r="C16" s="128">
        <v>159</v>
      </c>
      <c r="D16" s="124">
        <f t="shared" si="2"/>
        <v>174</v>
      </c>
      <c r="E16" s="128">
        <v>0</v>
      </c>
      <c r="F16" s="129">
        <v>0</v>
      </c>
      <c r="G16" s="129">
        <v>0</v>
      </c>
      <c r="H16" s="133">
        <v>0</v>
      </c>
      <c r="I16" s="125">
        <v>0</v>
      </c>
      <c r="J16" s="129">
        <v>0</v>
      </c>
      <c r="K16" s="129">
        <v>0</v>
      </c>
      <c r="L16" s="125">
        <v>0</v>
      </c>
      <c r="M16" s="128">
        <v>174</v>
      </c>
      <c r="N16" s="128">
        <v>0</v>
      </c>
      <c r="O16" s="124">
        <v>0</v>
      </c>
      <c r="P16" s="129">
        <v>0</v>
      </c>
      <c r="Q16" s="125">
        <v>0</v>
      </c>
      <c r="R16" s="129">
        <v>0</v>
      </c>
      <c r="S16" s="128">
        <v>0</v>
      </c>
      <c r="T16" s="124">
        <f t="shared" si="3"/>
        <v>333</v>
      </c>
      <c r="U16" s="124">
        <f>[1]L02!C86</f>
        <v>333</v>
      </c>
      <c r="V16" s="124">
        <f t="shared" si="4"/>
        <v>0</v>
      </c>
      <c r="W16" s="124">
        <v>0</v>
      </c>
    </row>
    <row r="17" spans="1:23" s="121" customFormat="1" ht="17.100000000000001" customHeight="1">
      <c r="A17" s="122">
        <v>20109</v>
      </c>
      <c r="B17" s="127" t="s">
        <v>158</v>
      </c>
      <c r="C17" s="128">
        <v>0</v>
      </c>
      <c r="D17" s="124">
        <f t="shared" si="2"/>
        <v>0</v>
      </c>
      <c r="E17" s="128">
        <v>0</v>
      </c>
      <c r="F17" s="129">
        <v>0</v>
      </c>
      <c r="G17" s="129">
        <v>0</v>
      </c>
      <c r="H17" s="133">
        <v>0</v>
      </c>
      <c r="I17" s="125">
        <v>0</v>
      </c>
      <c r="J17" s="129">
        <v>0</v>
      </c>
      <c r="K17" s="129">
        <v>0</v>
      </c>
      <c r="L17" s="125">
        <v>0</v>
      </c>
      <c r="M17" s="128">
        <v>0</v>
      </c>
      <c r="N17" s="128">
        <v>0</v>
      </c>
      <c r="O17" s="124">
        <v>0</v>
      </c>
      <c r="P17" s="129">
        <v>0</v>
      </c>
      <c r="Q17" s="125">
        <v>0</v>
      </c>
      <c r="R17" s="129">
        <v>0</v>
      </c>
      <c r="S17" s="128">
        <v>0</v>
      </c>
      <c r="T17" s="124">
        <f t="shared" si="3"/>
        <v>0</v>
      </c>
      <c r="U17" s="124">
        <f>[1]L02!C95</f>
        <v>0</v>
      </c>
      <c r="V17" s="124">
        <f t="shared" si="4"/>
        <v>0</v>
      </c>
      <c r="W17" s="124">
        <v>0</v>
      </c>
    </row>
    <row r="18" spans="1:23" ht="17.100000000000001" customHeight="1">
      <c r="A18" s="122">
        <v>20110</v>
      </c>
      <c r="B18" s="127" t="s">
        <v>159</v>
      </c>
      <c r="C18" s="128">
        <v>70</v>
      </c>
      <c r="D18" s="124">
        <f t="shared" si="2"/>
        <v>54</v>
      </c>
      <c r="E18" s="128">
        <v>0</v>
      </c>
      <c r="F18" s="129">
        <v>0</v>
      </c>
      <c r="G18" s="129">
        <v>12</v>
      </c>
      <c r="H18" s="133">
        <v>0</v>
      </c>
      <c r="I18" s="125">
        <v>0</v>
      </c>
      <c r="J18" s="129">
        <v>0</v>
      </c>
      <c r="K18" s="129">
        <v>0</v>
      </c>
      <c r="L18" s="125">
        <v>0</v>
      </c>
      <c r="M18" s="128">
        <v>42</v>
      </c>
      <c r="N18" s="128">
        <v>0</v>
      </c>
      <c r="O18" s="124">
        <v>0</v>
      </c>
      <c r="P18" s="129">
        <v>0</v>
      </c>
      <c r="Q18" s="125">
        <v>0</v>
      </c>
      <c r="R18" s="129">
        <v>0</v>
      </c>
      <c r="S18" s="128">
        <v>0</v>
      </c>
      <c r="T18" s="124">
        <f t="shared" si="3"/>
        <v>124</v>
      </c>
      <c r="U18" s="124">
        <f>[1]L02!C105</f>
        <v>124</v>
      </c>
      <c r="V18" s="124">
        <f t="shared" si="4"/>
        <v>0</v>
      </c>
      <c r="W18" s="124">
        <v>0</v>
      </c>
    </row>
    <row r="19" spans="1:23" ht="17.100000000000001" customHeight="1">
      <c r="A19" s="122">
        <v>20111</v>
      </c>
      <c r="B19" s="127" t="s">
        <v>160</v>
      </c>
      <c r="C19" s="128">
        <v>304</v>
      </c>
      <c r="D19" s="124">
        <f t="shared" si="2"/>
        <v>145</v>
      </c>
      <c r="E19" s="128">
        <v>0</v>
      </c>
      <c r="F19" s="129">
        <v>0</v>
      </c>
      <c r="G19" s="129">
        <v>0</v>
      </c>
      <c r="H19" s="133">
        <v>0</v>
      </c>
      <c r="I19" s="125">
        <v>0</v>
      </c>
      <c r="J19" s="129">
        <v>0</v>
      </c>
      <c r="K19" s="129">
        <v>0</v>
      </c>
      <c r="L19" s="125">
        <v>0</v>
      </c>
      <c r="M19" s="128">
        <v>145</v>
      </c>
      <c r="N19" s="128">
        <v>0</v>
      </c>
      <c r="O19" s="124">
        <v>0</v>
      </c>
      <c r="P19" s="129">
        <v>0</v>
      </c>
      <c r="Q19" s="125">
        <v>0</v>
      </c>
      <c r="R19" s="129">
        <v>0</v>
      </c>
      <c r="S19" s="128">
        <v>0</v>
      </c>
      <c r="T19" s="124">
        <f t="shared" si="3"/>
        <v>449</v>
      </c>
      <c r="U19" s="124">
        <f>[1]L02!C120</f>
        <v>449</v>
      </c>
      <c r="V19" s="124">
        <f t="shared" si="4"/>
        <v>0</v>
      </c>
      <c r="W19" s="124">
        <v>0</v>
      </c>
    </row>
    <row r="20" spans="1:23" ht="17.100000000000001" customHeight="1">
      <c r="A20" s="122">
        <v>20113</v>
      </c>
      <c r="B20" s="127" t="s">
        <v>161</v>
      </c>
      <c r="C20" s="128">
        <v>358</v>
      </c>
      <c r="D20" s="124">
        <f t="shared" si="2"/>
        <v>169</v>
      </c>
      <c r="E20" s="128">
        <v>0</v>
      </c>
      <c r="F20" s="129">
        <v>0</v>
      </c>
      <c r="G20" s="129">
        <v>0</v>
      </c>
      <c r="H20" s="133">
        <v>0</v>
      </c>
      <c r="I20" s="125">
        <v>0</v>
      </c>
      <c r="J20" s="129">
        <v>0</v>
      </c>
      <c r="K20" s="129">
        <v>0</v>
      </c>
      <c r="L20" s="125">
        <v>0</v>
      </c>
      <c r="M20" s="128">
        <v>169</v>
      </c>
      <c r="N20" s="128">
        <v>0</v>
      </c>
      <c r="O20" s="124">
        <v>0</v>
      </c>
      <c r="P20" s="129">
        <v>0</v>
      </c>
      <c r="Q20" s="125">
        <v>0</v>
      </c>
      <c r="R20" s="129">
        <v>0</v>
      </c>
      <c r="S20" s="128">
        <v>0</v>
      </c>
      <c r="T20" s="124">
        <f t="shared" si="3"/>
        <v>527</v>
      </c>
      <c r="U20" s="124">
        <f>[1]L02!C129</f>
        <v>527</v>
      </c>
      <c r="V20" s="124">
        <f t="shared" si="4"/>
        <v>0</v>
      </c>
      <c r="W20" s="124">
        <v>0</v>
      </c>
    </row>
    <row r="21" spans="1:23" ht="17.100000000000001" customHeight="1">
      <c r="A21" s="122">
        <v>20114</v>
      </c>
      <c r="B21" s="127" t="s">
        <v>162</v>
      </c>
      <c r="C21" s="128">
        <v>0</v>
      </c>
      <c r="D21" s="124">
        <f t="shared" si="2"/>
        <v>0</v>
      </c>
      <c r="E21" s="128">
        <v>0</v>
      </c>
      <c r="F21" s="129">
        <v>0</v>
      </c>
      <c r="G21" s="129">
        <v>0</v>
      </c>
      <c r="H21" s="133">
        <v>0</v>
      </c>
      <c r="I21" s="125">
        <v>0</v>
      </c>
      <c r="J21" s="129">
        <v>0</v>
      </c>
      <c r="K21" s="129">
        <v>0</v>
      </c>
      <c r="L21" s="125">
        <v>0</v>
      </c>
      <c r="M21" s="128">
        <v>0</v>
      </c>
      <c r="N21" s="128">
        <v>0</v>
      </c>
      <c r="O21" s="124">
        <v>0</v>
      </c>
      <c r="P21" s="129">
        <v>0</v>
      </c>
      <c r="Q21" s="125">
        <v>0</v>
      </c>
      <c r="R21" s="129">
        <v>0</v>
      </c>
      <c r="S21" s="128">
        <v>0</v>
      </c>
      <c r="T21" s="124">
        <f t="shared" si="3"/>
        <v>0</v>
      </c>
      <c r="U21" s="124">
        <f>[1]L02!C140</f>
        <v>0</v>
      </c>
      <c r="V21" s="124">
        <f t="shared" si="4"/>
        <v>0</v>
      </c>
      <c r="W21" s="124">
        <v>0</v>
      </c>
    </row>
    <row r="22" spans="1:23" ht="17.100000000000001" customHeight="1">
      <c r="A22" s="122">
        <v>20115</v>
      </c>
      <c r="B22" s="127" t="s">
        <v>163</v>
      </c>
      <c r="C22" s="128">
        <v>413</v>
      </c>
      <c r="D22" s="124">
        <f t="shared" si="2"/>
        <v>272</v>
      </c>
      <c r="E22" s="128">
        <v>0</v>
      </c>
      <c r="F22" s="129">
        <v>0</v>
      </c>
      <c r="G22" s="129">
        <v>10</v>
      </c>
      <c r="H22" s="133">
        <v>0</v>
      </c>
      <c r="I22" s="125">
        <v>0</v>
      </c>
      <c r="J22" s="129">
        <v>0</v>
      </c>
      <c r="K22" s="129">
        <v>0</v>
      </c>
      <c r="L22" s="125">
        <v>0</v>
      </c>
      <c r="M22" s="128">
        <v>262</v>
      </c>
      <c r="N22" s="128">
        <v>0</v>
      </c>
      <c r="O22" s="124">
        <v>0</v>
      </c>
      <c r="P22" s="129">
        <v>0</v>
      </c>
      <c r="Q22" s="125">
        <v>0</v>
      </c>
      <c r="R22" s="129">
        <v>0</v>
      </c>
      <c r="S22" s="128">
        <v>0</v>
      </c>
      <c r="T22" s="124">
        <f t="shared" si="3"/>
        <v>685</v>
      </c>
      <c r="U22" s="124">
        <f>[1]L02!C152</f>
        <v>685</v>
      </c>
      <c r="V22" s="124">
        <f t="shared" si="4"/>
        <v>0</v>
      </c>
      <c r="W22" s="124">
        <v>0</v>
      </c>
    </row>
    <row r="23" spans="1:23" ht="17.100000000000001" customHeight="1">
      <c r="A23" s="122">
        <v>20117</v>
      </c>
      <c r="B23" s="127" t="s">
        <v>164</v>
      </c>
      <c r="C23" s="128">
        <v>122</v>
      </c>
      <c r="D23" s="124">
        <f t="shared" si="2"/>
        <v>85</v>
      </c>
      <c r="E23" s="128">
        <v>0</v>
      </c>
      <c r="F23" s="129">
        <v>0</v>
      </c>
      <c r="G23" s="129">
        <v>5</v>
      </c>
      <c r="H23" s="133">
        <v>0</v>
      </c>
      <c r="I23" s="125">
        <v>0</v>
      </c>
      <c r="J23" s="129">
        <v>0</v>
      </c>
      <c r="K23" s="129">
        <v>0</v>
      </c>
      <c r="L23" s="125">
        <v>0</v>
      </c>
      <c r="M23" s="128">
        <v>80</v>
      </c>
      <c r="N23" s="128">
        <v>0</v>
      </c>
      <c r="O23" s="124">
        <v>0</v>
      </c>
      <c r="P23" s="129">
        <v>0</v>
      </c>
      <c r="Q23" s="125">
        <v>0</v>
      </c>
      <c r="R23" s="129">
        <v>0</v>
      </c>
      <c r="S23" s="128">
        <v>0</v>
      </c>
      <c r="T23" s="124">
        <f t="shared" si="3"/>
        <v>207</v>
      </c>
      <c r="U23" s="124">
        <f>[1]L02!C162</f>
        <v>207</v>
      </c>
      <c r="V23" s="124">
        <f t="shared" si="4"/>
        <v>0</v>
      </c>
      <c r="W23" s="124">
        <v>0</v>
      </c>
    </row>
    <row r="24" spans="1:23" ht="17.100000000000001" customHeight="1">
      <c r="A24" s="122">
        <v>20123</v>
      </c>
      <c r="B24" s="127" t="s">
        <v>165</v>
      </c>
      <c r="C24" s="128">
        <v>256</v>
      </c>
      <c r="D24" s="124">
        <f t="shared" si="2"/>
        <v>182</v>
      </c>
      <c r="E24" s="128">
        <v>0</v>
      </c>
      <c r="F24" s="129">
        <v>0</v>
      </c>
      <c r="G24" s="129">
        <v>37</v>
      </c>
      <c r="H24" s="133">
        <v>0</v>
      </c>
      <c r="I24" s="125">
        <v>0</v>
      </c>
      <c r="J24" s="129">
        <v>0</v>
      </c>
      <c r="K24" s="129">
        <v>0</v>
      </c>
      <c r="L24" s="125">
        <v>0</v>
      </c>
      <c r="M24" s="128">
        <v>145</v>
      </c>
      <c r="N24" s="128">
        <v>0</v>
      </c>
      <c r="O24" s="124">
        <v>0</v>
      </c>
      <c r="P24" s="129">
        <v>0</v>
      </c>
      <c r="Q24" s="125">
        <v>0</v>
      </c>
      <c r="R24" s="129">
        <v>0</v>
      </c>
      <c r="S24" s="128">
        <v>0</v>
      </c>
      <c r="T24" s="124">
        <f t="shared" si="3"/>
        <v>438</v>
      </c>
      <c r="U24" s="124">
        <f>[1]L02!C175</f>
        <v>438</v>
      </c>
      <c r="V24" s="124">
        <f t="shared" si="4"/>
        <v>0</v>
      </c>
      <c r="W24" s="124">
        <v>0</v>
      </c>
    </row>
    <row r="25" spans="1:23" ht="17.100000000000001" customHeight="1">
      <c r="A25" s="122">
        <v>20124</v>
      </c>
      <c r="B25" s="127" t="s">
        <v>166</v>
      </c>
      <c r="C25" s="128">
        <v>0</v>
      </c>
      <c r="D25" s="124">
        <f t="shared" si="2"/>
        <v>0</v>
      </c>
      <c r="E25" s="128">
        <v>0</v>
      </c>
      <c r="F25" s="129">
        <v>0</v>
      </c>
      <c r="G25" s="129">
        <v>0</v>
      </c>
      <c r="H25" s="133">
        <v>0</v>
      </c>
      <c r="I25" s="125">
        <v>0</v>
      </c>
      <c r="J25" s="129">
        <v>0</v>
      </c>
      <c r="K25" s="129">
        <v>0</v>
      </c>
      <c r="L25" s="125">
        <v>0</v>
      </c>
      <c r="M25" s="128">
        <v>0</v>
      </c>
      <c r="N25" s="128">
        <v>0</v>
      </c>
      <c r="O25" s="124">
        <v>0</v>
      </c>
      <c r="P25" s="129">
        <v>0</v>
      </c>
      <c r="Q25" s="125">
        <v>0</v>
      </c>
      <c r="R25" s="129">
        <v>0</v>
      </c>
      <c r="S25" s="128">
        <v>0</v>
      </c>
      <c r="T25" s="124">
        <f t="shared" si="3"/>
        <v>0</v>
      </c>
      <c r="U25" s="124">
        <f>[1]L02!C182</f>
        <v>0</v>
      </c>
      <c r="V25" s="124">
        <f t="shared" si="4"/>
        <v>0</v>
      </c>
      <c r="W25" s="124">
        <v>0</v>
      </c>
    </row>
    <row r="26" spans="1:23" ht="17.100000000000001" customHeight="1">
      <c r="A26" s="122">
        <v>20125</v>
      </c>
      <c r="B26" s="127" t="s">
        <v>167</v>
      </c>
      <c r="C26" s="128">
        <v>0</v>
      </c>
      <c r="D26" s="124">
        <f t="shared" si="2"/>
        <v>0</v>
      </c>
      <c r="E26" s="128">
        <v>0</v>
      </c>
      <c r="F26" s="129">
        <v>0</v>
      </c>
      <c r="G26" s="129">
        <v>0</v>
      </c>
      <c r="H26" s="133">
        <v>0</v>
      </c>
      <c r="I26" s="125">
        <v>0</v>
      </c>
      <c r="J26" s="129">
        <v>0</v>
      </c>
      <c r="K26" s="129">
        <v>0</v>
      </c>
      <c r="L26" s="125">
        <v>0</v>
      </c>
      <c r="M26" s="128">
        <v>0</v>
      </c>
      <c r="N26" s="128">
        <v>0</v>
      </c>
      <c r="O26" s="124">
        <v>0</v>
      </c>
      <c r="P26" s="129">
        <v>0</v>
      </c>
      <c r="Q26" s="125">
        <v>0</v>
      </c>
      <c r="R26" s="129">
        <v>0</v>
      </c>
      <c r="S26" s="128">
        <v>0</v>
      </c>
      <c r="T26" s="124">
        <f t="shared" si="3"/>
        <v>0</v>
      </c>
      <c r="U26" s="124">
        <f>[1]L02!C189</f>
        <v>0</v>
      </c>
      <c r="V26" s="124">
        <f t="shared" si="4"/>
        <v>0</v>
      </c>
      <c r="W26" s="124">
        <v>0</v>
      </c>
    </row>
    <row r="27" spans="1:23" ht="17.100000000000001" customHeight="1">
      <c r="A27" s="122">
        <v>20126</v>
      </c>
      <c r="B27" s="127" t="s">
        <v>168</v>
      </c>
      <c r="C27" s="128">
        <v>65</v>
      </c>
      <c r="D27" s="124">
        <f t="shared" si="2"/>
        <v>133</v>
      </c>
      <c r="E27" s="128">
        <v>0</v>
      </c>
      <c r="F27" s="129">
        <v>0</v>
      </c>
      <c r="G27" s="129">
        <v>0</v>
      </c>
      <c r="H27" s="133">
        <v>0</v>
      </c>
      <c r="I27" s="125">
        <v>0</v>
      </c>
      <c r="J27" s="129">
        <v>0</v>
      </c>
      <c r="K27" s="129">
        <v>0</v>
      </c>
      <c r="L27" s="125">
        <v>0</v>
      </c>
      <c r="M27" s="128">
        <v>133</v>
      </c>
      <c r="N27" s="128">
        <v>0</v>
      </c>
      <c r="O27" s="124">
        <v>0</v>
      </c>
      <c r="P27" s="129">
        <v>0</v>
      </c>
      <c r="Q27" s="125">
        <v>0</v>
      </c>
      <c r="R27" s="129">
        <v>0</v>
      </c>
      <c r="S27" s="128">
        <v>0</v>
      </c>
      <c r="T27" s="124">
        <f t="shared" si="3"/>
        <v>198</v>
      </c>
      <c r="U27" s="124">
        <f>[1]L02!C198</f>
        <v>198</v>
      </c>
      <c r="V27" s="124">
        <f t="shared" si="4"/>
        <v>0</v>
      </c>
      <c r="W27" s="124">
        <v>0</v>
      </c>
    </row>
    <row r="28" spans="1:23" ht="17.100000000000001" customHeight="1">
      <c r="A28" s="122">
        <v>20128</v>
      </c>
      <c r="B28" s="127" t="s">
        <v>169</v>
      </c>
      <c r="C28" s="128">
        <v>61</v>
      </c>
      <c r="D28" s="124">
        <f t="shared" si="2"/>
        <v>42</v>
      </c>
      <c r="E28" s="128">
        <v>0</v>
      </c>
      <c r="F28" s="129">
        <v>0</v>
      </c>
      <c r="G28" s="129">
        <v>0</v>
      </c>
      <c r="H28" s="133">
        <v>0</v>
      </c>
      <c r="I28" s="125">
        <v>0</v>
      </c>
      <c r="J28" s="129">
        <v>0</v>
      </c>
      <c r="K28" s="129">
        <v>0</v>
      </c>
      <c r="L28" s="125">
        <v>0</v>
      </c>
      <c r="M28" s="128">
        <v>42</v>
      </c>
      <c r="N28" s="128">
        <v>0</v>
      </c>
      <c r="O28" s="124">
        <v>0</v>
      </c>
      <c r="P28" s="129">
        <v>0</v>
      </c>
      <c r="Q28" s="125">
        <v>0</v>
      </c>
      <c r="R28" s="129">
        <v>0</v>
      </c>
      <c r="S28" s="128">
        <v>0</v>
      </c>
      <c r="T28" s="124">
        <f t="shared" si="3"/>
        <v>103</v>
      </c>
      <c r="U28" s="124">
        <f>[1]L02!C204</f>
        <v>103</v>
      </c>
      <c r="V28" s="124">
        <f t="shared" si="4"/>
        <v>0</v>
      </c>
      <c r="W28" s="124">
        <v>0</v>
      </c>
    </row>
    <row r="29" spans="1:23" ht="17.100000000000001" customHeight="1">
      <c r="A29" s="122">
        <v>20129</v>
      </c>
      <c r="B29" s="127" t="s">
        <v>170</v>
      </c>
      <c r="C29" s="128">
        <v>382</v>
      </c>
      <c r="D29" s="124">
        <f t="shared" si="2"/>
        <v>1195</v>
      </c>
      <c r="E29" s="128">
        <v>0</v>
      </c>
      <c r="F29" s="129">
        <v>0</v>
      </c>
      <c r="G29" s="129">
        <v>89</v>
      </c>
      <c r="H29" s="133">
        <v>0</v>
      </c>
      <c r="I29" s="125">
        <v>0</v>
      </c>
      <c r="J29" s="129">
        <v>0</v>
      </c>
      <c r="K29" s="129">
        <v>0</v>
      </c>
      <c r="L29" s="125">
        <v>0</v>
      </c>
      <c r="M29" s="128">
        <v>1106</v>
      </c>
      <c r="N29" s="128">
        <v>0</v>
      </c>
      <c r="O29" s="124">
        <v>0</v>
      </c>
      <c r="P29" s="129">
        <v>0</v>
      </c>
      <c r="Q29" s="125">
        <v>0</v>
      </c>
      <c r="R29" s="129">
        <v>0</v>
      </c>
      <c r="S29" s="128">
        <v>0</v>
      </c>
      <c r="T29" s="124">
        <f t="shared" si="3"/>
        <v>1577</v>
      </c>
      <c r="U29" s="124">
        <f>[1]L02!C211</f>
        <v>1577</v>
      </c>
      <c r="V29" s="124">
        <f t="shared" si="4"/>
        <v>0</v>
      </c>
      <c r="W29" s="124">
        <v>0</v>
      </c>
    </row>
    <row r="30" spans="1:23" ht="17.100000000000001" customHeight="1">
      <c r="A30" s="122">
        <v>20131</v>
      </c>
      <c r="B30" s="127" t="s">
        <v>171</v>
      </c>
      <c r="C30" s="128">
        <v>1146</v>
      </c>
      <c r="D30" s="124">
        <f t="shared" si="2"/>
        <v>380</v>
      </c>
      <c r="E30" s="128">
        <v>0</v>
      </c>
      <c r="F30" s="129">
        <v>0</v>
      </c>
      <c r="G30" s="129">
        <v>0</v>
      </c>
      <c r="H30" s="133">
        <v>0</v>
      </c>
      <c r="I30" s="125">
        <v>0</v>
      </c>
      <c r="J30" s="129">
        <v>0</v>
      </c>
      <c r="K30" s="129">
        <v>0</v>
      </c>
      <c r="L30" s="125">
        <v>0</v>
      </c>
      <c r="M30" s="128">
        <v>380</v>
      </c>
      <c r="N30" s="128">
        <v>0</v>
      </c>
      <c r="O30" s="124">
        <v>0</v>
      </c>
      <c r="P30" s="129">
        <v>0</v>
      </c>
      <c r="Q30" s="125">
        <v>0</v>
      </c>
      <c r="R30" s="129">
        <v>0</v>
      </c>
      <c r="S30" s="128">
        <v>0</v>
      </c>
      <c r="T30" s="124">
        <f t="shared" si="3"/>
        <v>1526</v>
      </c>
      <c r="U30" s="124">
        <f>[1]L02!C219</f>
        <v>1526</v>
      </c>
      <c r="V30" s="124">
        <f t="shared" si="4"/>
        <v>0</v>
      </c>
      <c r="W30" s="124">
        <v>0</v>
      </c>
    </row>
    <row r="31" spans="1:23" ht="17.100000000000001" customHeight="1">
      <c r="A31" s="122">
        <v>20132</v>
      </c>
      <c r="B31" s="127" t="s">
        <v>172</v>
      </c>
      <c r="C31" s="128">
        <v>246</v>
      </c>
      <c r="D31" s="124">
        <f t="shared" si="2"/>
        <v>365</v>
      </c>
      <c r="E31" s="128">
        <v>0</v>
      </c>
      <c r="F31" s="129">
        <v>0</v>
      </c>
      <c r="G31" s="129">
        <v>8</v>
      </c>
      <c r="H31" s="133">
        <v>0</v>
      </c>
      <c r="I31" s="125">
        <v>0</v>
      </c>
      <c r="J31" s="129">
        <v>0</v>
      </c>
      <c r="K31" s="129">
        <v>0</v>
      </c>
      <c r="L31" s="125">
        <v>0</v>
      </c>
      <c r="M31" s="128">
        <v>357</v>
      </c>
      <c r="N31" s="128">
        <v>0</v>
      </c>
      <c r="O31" s="124">
        <v>0</v>
      </c>
      <c r="P31" s="129">
        <v>0</v>
      </c>
      <c r="Q31" s="125">
        <v>0</v>
      </c>
      <c r="R31" s="129">
        <v>0</v>
      </c>
      <c r="S31" s="128">
        <v>0</v>
      </c>
      <c r="T31" s="124">
        <f t="shared" si="3"/>
        <v>611</v>
      </c>
      <c r="U31" s="124">
        <f>[1]L02!C226</f>
        <v>611</v>
      </c>
      <c r="V31" s="124">
        <f t="shared" si="4"/>
        <v>0</v>
      </c>
      <c r="W31" s="124">
        <v>0</v>
      </c>
    </row>
    <row r="32" spans="1:23" ht="17.100000000000001" customHeight="1">
      <c r="A32" s="122">
        <v>20133</v>
      </c>
      <c r="B32" s="127" t="s">
        <v>173</v>
      </c>
      <c r="C32" s="128">
        <v>170</v>
      </c>
      <c r="D32" s="124">
        <f t="shared" si="2"/>
        <v>224</v>
      </c>
      <c r="E32" s="128">
        <v>0</v>
      </c>
      <c r="F32" s="129">
        <v>0</v>
      </c>
      <c r="G32" s="129">
        <v>0</v>
      </c>
      <c r="H32" s="133">
        <v>0</v>
      </c>
      <c r="I32" s="125">
        <v>0</v>
      </c>
      <c r="J32" s="129">
        <v>0</v>
      </c>
      <c r="K32" s="129">
        <v>0</v>
      </c>
      <c r="L32" s="125">
        <v>0</v>
      </c>
      <c r="M32" s="128">
        <v>224</v>
      </c>
      <c r="N32" s="128">
        <v>0</v>
      </c>
      <c r="O32" s="124">
        <v>0</v>
      </c>
      <c r="P32" s="129">
        <v>0</v>
      </c>
      <c r="Q32" s="125">
        <v>0</v>
      </c>
      <c r="R32" s="129">
        <v>0</v>
      </c>
      <c r="S32" s="128">
        <v>0</v>
      </c>
      <c r="T32" s="124">
        <f t="shared" si="3"/>
        <v>394</v>
      </c>
      <c r="U32" s="124">
        <f>[1]L02!C232</f>
        <v>394</v>
      </c>
      <c r="V32" s="124">
        <f t="shared" si="4"/>
        <v>0</v>
      </c>
      <c r="W32" s="124">
        <v>0</v>
      </c>
    </row>
    <row r="33" spans="1:23" ht="17.100000000000001" customHeight="1">
      <c r="A33" s="122">
        <v>20134</v>
      </c>
      <c r="B33" s="127" t="s">
        <v>174</v>
      </c>
      <c r="C33" s="128">
        <v>76</v>
      </c>
      <c r="D33" s="124">
        <f t="shared" si="2"/>
        <v>33</v>
      </c>
      <c r="E33" s="128">
        <v>0</v>
      </c>
      <c r="F33" s="129">
        <v>0</v>
      </c>
      <c r="G33" s="129">
        <v>0</v>
      </c>
      <c r="H33" s="133">
        <v>0</v>
      </c>
      <c r="I33" s="125">
        <v>0</v>
      </c>
      <c r="J33" s="129">
        <v>0</v>
      </c>
      <c r="K33" s="129">
        <v>0</v>
      </c>
      <c r="L33" s="125">
        <v>0</v>
      </c>
      <c r="M33" s="128">
        <v>33</v>
      </c>
      <c r="N33" s="128">
        <v>0</v>
      </c>
      <c r="O33" s="124">
        <v>0</v>
      </c>
      <c r="P33" s="129">
        <v>0</v>
      </c>
      <c r="Q33" s="125">
        <v>0</v>
      </c>
      <c r="R33" s="129">
        <v>0</v>
      </c>
      <c r="S33" s="128">
        <v>0</v>
      </c>
      <c r="T33" s="124">
        <f t="shared" si="3"/>
        <v>109</v>
      </c>
      <c r="U33" s="124">
        <f>[1]L02!C238</f>
        <v>109</v>
      </c>
      <c r="V33" s="124">
        <f t="shared" si="4"/>
        <v>0</v>
      </c>
      <c r="W33" s="124">
        <v>0</v>
      </c>
    </row>
    <row r="34" spans="1:23" ht="17.100000000000001" customHeight="1">
      <c r="A34" s="122">
        <v>20135</v>
      </c>
      <c r="B34" s="127" t="s">
        <v>175</v>
      </c>
      <c r="C34" s="128">
        <v>0</v>
      </c>
      <c r="D34" s="124">
        <f t="shared" si="2"/>
        <v>0</v>
      </c>
      <c r="E34" s="128">
        <v>0</v>
      </c>
      <c r="F34" s="129">
        <v>0</v>
      </c>
      <c r="G34" s="129">
        <v>0</v>
      </c>
      <c r="H34" s="133">
        <v>0</v>
      </c>
      <c r="I34" s="125">
        <v>0</v>
      </c>
      <c r="J34" s="129">
        <v>0</v>
      </c>
      <c r="K34" s="129">
        <v>0</v>
      </c>
      <c r="L34" s="125">
        <v>0</v>
      </c>
      <c r="M34" s="128">
        <v>0</v>
      </c>
      <c r="N34" s="128">
        <v>0</v>
      </c>
      <c r="O34" s="124">
        <v>0</v>
      </c>
      <c r="P34" s="129">
        <v>0</v>
      </c>
      <c r="Q34" s="125">
        <v>0</v>
      </c>
      <c r="R34" s="129">
        <v>0</v>
      </c>
      <c r="S34" s="128">
        <v>0</v>
      </c>
      <c r="T34" s="124">
        <f t="shared" si="3"/>
        <v>0</v>
      </c>
      <c r="U34" s="124">
        <f>[1]L02!C244</f>
        <v>0</v>
      </c>
      <c r="V34" s="124">
        <f t="shared" si="4"/>
        <v>0</v>
      </c>
      <c r="W34" s="124">
        <v>0</v>
      </c>
    </row>
    <row r="35" spans="1:23" ht="17.100000000000001" customHeight="1">
      <c r="A35" s="122">
        <v>20136</v>
      </c>
      <c r="B35" s="127" t="s">
        <v>176</v>
      </c>
      <c r="C35" s="128">
        <v>463</v>
      </c>
      <c r="D35" s="124">
        <f t="shared" si="2"/>
        <v>193</v>
      </c>
      <c r="E35" s="128">
        <v>0</v>
      </c>
      <c r="F35" s="129">
        <v>0</v>
      </c>
      <c r="G35" s="129">
        <v>0</v>
      </c>
      <c r="H35" s="133">
        <v>0</v>
      </c>
      <c r="I35" s="125">
        <v>0</v>
      </c>
      <c r="J35" s="129">
        <v>0</v>
      </c>
      <c r="K35" s="129">
        <v>0</v>
      </c>
      <c r="L35" s="125">
        <v>0</v>
      </c>
      <c r="M35" s="128">
        <v>193</v>
      </c>
      <c r="N35" s="128">
        <v>0</v>
      </c>
      <c r="O35" s="124">
        <v>0</v>
      </c>
      <c r="P35" s="129">
        <v>0</v>
      </c>
      <c r="Q35" s="125">
        <v>0</v>
      </c>
      <c r="R35" s="129">
        <v>0</v>
      </c>
      <c r="S35" s="128">
        <v>0</v>
      </c>
      <c r="T35" s="124">
        <f t="shared" si="3"/>
        <v>656</v>
      </c>
      <c r="U35" s="124">
        <f>[1]L02!C250</f>
        <v>656</v>
      </c>
      <c r="V35" s="124">
        <f t="shared" si="4"/>
        <v>0</v>
      </c>
      <c r="W35" s="124">
        <v>0</v>
      </c>
    </row>
    <row r="36" spans="1:23" ht="17.100000000000001" customHeight="1">
      <c r="A36" s="122">
        <v>20199</v>
      </c>
      <c r="B36" s="127" t="s">
        <v>177</v>
      </c>
      <c r="C36" s="128">
        <v>933</v>
      </c>
      <c r="D36" s="124">
        <f t="shared" si="2"/>
        <v>1054</v>
      </c>
      <c r="E36" s="128">
        <v>0</v>
      </c>
      <c r="F36" s="129">
        <v>0</v>
      </c>
      <c r="G36" s="129">
        <v>0</v>
      </c>
      <c r="H36" s="133">
        <v>0</v>
      </c>
      <c r="I36" s="125">
        <v>0</v>
      </c>
      <c r="J36" s="129">
        <v>0</v>
      </c>
      <c r="K36" s="129">
        <v>0</v>
      </c>
      <c r="L36" s="125">
        <v>0</v>
      </c>
      <c r="M36" s="128">
        <v>1054</v>
      </c>
      <c r="N36" s="128">
        <v>0</v>
      </c>
      <c r="O36" s="124">
        <v>0</v>
      </c>
      <c r="P36" s="129">
        <v>0</v>
      </c>
      <c r="Q36" s="125">
        <v>0</v>
      </c>
      <c r="R36" s="129">
        <v>0</v>
      </c>
      <c r="S36" s="128">
        <v>0</v>
      </c>
      <c r="T36" s="124">
        <f t="shared" si="3"/>
        <v>1987</v>
      </c>
      <c r="U36" s="124">
        <f>[1]L02!C256</f>
        <v>1987</v>
      </c>
      <c r="V36" s="124">
        <f t="shared" si="4"/>
        <v>0</v>
      </c>
      <c r="W36" s="124">
        <v>0</v>
      </c>
    </row>
    <row r="37" spans="1:23" ht="17.100000000000001" customHeight="1">
      <c r="A37" s="122">
        <v>202</v>
      </c>
      <c r="B37" s="126" t="s">
        <v>178</v>
      </c>
      <c r="C37" s="124">
        <f t="shared" ref="C37:W37" si="5">SUM(C38:C45)</f>
        <v>0</v>
      </c>
      <c r="D37" s="124">
        <f t="shared" si="5"/>
        <v>0</v>
      </c>
      <c r="E37" s="124">
        <f t="shared" si="5"/>
        <v>0</v>
      </c>
      <c r="F37" s="125">
        <f t="shared" si="5"/>
        <v>0</v>
      </c>
      <c r="G37" s="125">
        <f t="shared" si="5"/>
        <v>0</v>
      </c>
      <c r="H37" s="133">
        <f t="shared" si="5"/>
        <v>0</v>
      </c>
      <c r="I37" s="125">
        <f t="shared" si="5"/>
        <v>0</v>
      </c>
      <c r="J37" s="125">
        <f t="shared" si="5"/>
        <v>0</v>
      </c>
      <c r="K37" s="125">
        <f t="shared" si="5"/>
        <v>0</v>
      </c>
      <c r="L37" s="125">
        <f t="shared" si="5"/>
        <v>0</v>
      </c>
      <c r="M37" s="124">
        <f t="shared" si="5"/>
        <v>0</v>
      </c>
      <c r="N37" s="124">
        <f t="shared" si="5"/>
        <v>0</v>
      </c>
      <c r="O37" s="124">
        <f t="shared" si="5"/>
        <v>0</v>
      </c>
      <c r="P37" s="125">
        <f t="shared" si="5"/>
        <v>0</v>
      </c>
      <c r="Q37" s="125">
        <f t="shared" si="5"/>
        <v>0</v>
      </c>
      <c r="R37" s="125">
        <f t="shared" si="5"/>
        <v>0</v>
      </c>
      <c r="S37" s="124">
        <f t="shared" si="5"/>
        <v>0</v>
      </c>
      <c r="T37" s="124">
        <f t="shared" si="5"/>
        <v>0</v>
      </c>
      <c r="U37" s="124">
        <f t="shared" si="5"/>
        <v>0</v>
      </c>
      <c r="V37" s="124">
        <f t="shared" si="5"/>
        <v>0</v>
      </c>
      <c r="W37" s="124">
        <f t="shared" si="5"/>
        <v>0</v>
      </c>
    </row>
    <row r="38" spans="1:23" ht="17.100000000000001" customHeight="1">
      <c r="A38" s="122">
        <v>20201</v>
      </c>
      <c r="B38" s="127" t="s">
        <v>179</v>
      </c>
      <c r="C38" s="128">
        <v>0</v>
      </c>
      <c r="D38" s="124">
        <f t="shared" ref="D38:D45" si="6">SUM(E38:S38)</f>
        <v>0</v>
      </c>
      <c r="E38" s="128">
        <v>0</v>
      </c>
      <c r="F38" s="129">
        <v>0</v>
      </c>
      <c r="G38" s="129">
        <v>0</v>
      </c>
      <c r="H38" s="133">
        <v>0</v>
      </c>
      <c r="I38" s="125">
        <v>0</v>
      </c>
      <c r="J38" s="129">
        <v>0</v>
      </c>
      <c r="K38" s="129">
        <v>0</v>
      </c>
      <c r="L38" s="125">
        <v>0</v>
      </c>
      <c r="M38" s="128">
        <v>0</v>
      </c>
      <c r="N38" s="128">
        <v>0</v>
      </c>
      <c r="O38" s="124">
        <v>0</v>
      </c>
      <c r="P38" s="129">
        <v>0</v>
      </c>
      <c r="Q38" s="125">
        <v>0</v>
      </c>
      <c r="R38" s="129">
        <v>0</v>
      </c>
      <c r="S38" s="128">
        <v>0</v>
      </c>
      <c r="T38" s="124">
        <f t="shared" ref="T38:T45" si="7">C38+D38</f>
        <v>0</v>
      </c>
      <c r="U38" s="124">
        <f>[1]L02!C260</f>
        <v>0</v>
      </c>
      <c r="V38" s="124">
        <f t="shared" ref="V38:V45" si="8">T38-U38</f>
        <v>0</v>
      </c>
      <c r="W38" s="124">
        <v>0</v>
      </c>
    </row>
    <row r="39" spans="1:23" ht="17.100000000000001" customHeight="1">
      <c r="A39" s="122">
        <v>20202</v>
      </c>
      <c r="B39" s="127" t="s">
        <v>180</v>
      </c>
      <c r="C39" s="128">
        <v>0</v>
      </c>
      <c r="D39" s="124">
        <f t="shared" si="6"/>
        <v>0</v>
      </c>
      <c r="E39" s="128">
        <v>0</v>
      </c>
      <c r="F39" s="129">
        <v>0</v>
      </c>
      <c r="G39" s="129">
        <v>0</v>
      </c>
      <c r="H39" s="133">
        <v>0</v>
      </c>
      <c r="I39" s="125">
        <v>0</v>
      </c>
      <c r="J39" s="129">
        <v>0</v>
      </c>
      <c r="K39" s="129">
        <v>0</v>
      </c>
      <c r="L39" s="125">
        <v>0</v>
      </c>
      <c r="M39" s="128">
        <v>0</v>
      </c>
      <c r="N39" s="128">
        <v>0</v>
      </c>
      <c r="O39" s="124">
        <v>0</v>
      </c>
      <c r="P39" s="129">
        <v>0</v>
      </c>
      <c r="Q39" s="125">
        <v>0</v>
      </c>
      <c r="R39" s="129">
        <v>0</v>
      </c>
      <c r="S39" s="128">
        <v>0</v>
      </c>
      <c r="T39" s="124">
        <f t="shared" si="7"/>
        <v>0</v>
      </c>
      <c r="U39" s="124">
        <f>[1]L02!C267</f>
        <v>0</v>
      </c>
      <c r="V39" s="124">
        <f t="shared" si="8"/>
        <v>0</v>
      </c>
      <c r="W39" s="124">
        <v>0</v>
      </c>
    </row>
    <row r="40" spans="1:23" ht="17.100000000000001" customHeight="1">
      <c r="A40" s="122">
        <v>20203</v>
      </c>
      <c r="B40" s="127" t="s">
        <v>181</v>
      </c>
      <c r="C40" s="128">
        <v>0</v>
      </c>
      <c r="D40" s="124">
        <f t="shared" si="6"/>
        <v>0</v>
      </c>
      <c r="E40" s="128">
        <v>0</v>
      </c>
      <c r="F40" s="129">
        <v>0</v>
      </c>
      <c r="G40" s="129">
        <v>0</v>
      </c>
      <c r="H40" s="133">
        <v>0</v>
      </c>
      <c r="I40" s="125">
        <v>0</v>
      </c>
      <c r="J40" s="129">
        <v>0</v>
      </c>
      <c r="K40" s="129">
        <v>0</v>
      </c>
      <c r="L40" s="125">
        <v>0</v>
      </c>
      <c r="M40" s="128">
        <v>0</v>
      </c>
      <c r="N40" s="128">
        <v>0</v>
      </c>
      <c r="O40" s="124">
        <v>0</v>
      </c>
      <c r="P40" s="129">
        <v>0</v>
      </c>
      <c r="Q40" s="125">
        <v>0</v>
      </c>
      <c r="R40" s="129">
        <v>0</v>
      </c>
      <c r="S40" s="128">
        <v>0</v>
      </c>
      <c r="T40" s="124">
        <f t="shared" si="7"/>
        <v>0</v>
      </c>
      <c r="U40" s="124">
        <f>[1]L02!C270</f>
        <v>0</v>
      </c>
      <c r="V40" s="124">
        <f t="shared" si="8"/>
        <v>0</v>
      </c>
      <c r="W40" s="124">
        <v>0</v>
      </c>
    </row>
    <row r="41" spans="1:23" ht="17.100000000000001" customHeight="1">
      <c r="A41" s="122">
        <v>20204</v>
      </c>
      <c r="B41" s="127" t="s">
        <v>182</v>
      </c>
      <c r="C41" s="128">
        <v>0</v>
      </c>
      <c r="D41" s="124">
        <f t="shared" si="6"/>
        <v>0</v>
      </c>
      <c r="E41" s="128">
        <v>0</v>
      </c>
      <c r="F41" s="129">
        <v>0</v>
      </c>
      <c r="G41" s="129">
        <v>0</v>
      </c>
      <c r="H41" s="133">
        <v>0</v>
      </c>
      <c r="I41" s="125">
        <v>0</v>
      </c>
      <c r="J41" s="129">
        <v>0</v>
      </c>
      <c r="K41" s="129">
        <v>0</v>
      </c>
      <c r="L41" s="125">
        <v>0</v>
      </c>
      <c r="M41" s="128">
        <v>0</v>
      </c>
      <c r="N41" s="128">
        <v>0</v>
      </c>
      <c r="O41" s="124">
        <v>0</v>
      </c>
      <c r="P41" s="129">
        <v>0</v>
      </c>
      <c r="Q41" s="125">
        <v>0</v>
      </c>
      <c r="R41" s="129">
        <v>0</v>
      </c>
      <c r="S41" s="128">
        <v>0</v>
      </c>
      <c r="T41" s="124">
        <f t="shared" si="7"/>
        <v>0</v>
      </c>
      <c r="U41" s="124">
        <f>[1]L02!C277</f>
        <v>0</v>
      </c>
      <c r="V41" s="124">
        <f t="shared" si="8"/>
        <v>0</v>
      </c>
      <c r="W41" s="124">
        <v>0</v>
      </c>
    </row>
    <row r="42" spans="1:23" ht="17.100000000000001" customHeight="1">
      <c r="A42" s="122">
        <v>20205</v>
      </c>
      <c r="B42" s="127" t="s">
        <v>183</v>
      </c>
      <c r="C42" s="128">
        <v>0</v>
      </c>
      <c r="D42" s="124">
        <f t="shared" si="6"/>
        <v>0</v>
      </c>
      <c r="E42" s="128">
        <v>0</v>
      </c>
      <c r="F42" s="129">
        <v>0</v>
      </c>
      <c r="G42" s="129">
        <v>0</v>
      </c>
      <c r="H42" s="133">
        <v>0</v>
      </c>
      <c r="I42" s="125">
        <v>0</v>
      </c>
      <c r="J42" s="129">
        <v>0</v>
      </c>
      <c r="K42" s="129">
        <v>0</v>
      </c>
      <c r="L42" s="125">
        <v>0</v>
      </c>
      <c r="M42" s="128">
        <v>0</v>
      </c>
      <c r="N42" s="128">
        <v>0</v>
      </c>
      <c r="O42" s="124">
        <v>0</v>
      </c>
      <c r="P42" s="129">
        <v>0</v>
      </c>
      <c r="Q42" s="125">
        <v>0</v>
      </c>
      <c r="R42" s="129">
        <v>0</v>
      </c>
      <c r="S42" s="128">
        <v>0</v>
      </c>
      <c r="T42" s="124">
        <f t="shared" si="7"/>
        <v>0</v>
      </c>
      <c r="U42" s="124">
        <f>[1]L02!C283</f>
        <v>0</v>
      </c>
      <c r="V42" s="124">
        <f t="shared" si="8"/>
        <v>0</v>
      </c>
      <c r="W42" s="124">
        <v>0</v>
      </c>
    </row>
    <row r="43" spans="1:23" ht="17.100000000000001" customHeight="1">
      <c r="A43" s="122">
        <v>20206</v>
      </c>
      <c r="B43" s="127" t="s">
        <v>184</v>
      </c>
      <c r="C43" s="128">
        <v>0</v>
      </c>
      <c r="D43" s="124">
        <f t="shared" si="6"/>
        <v>0</v>
      </c>
      <c r="E43" s="128">
        <v>0</v>
      </c>
      <c r="F43" s="129">
        <v>0</v>
      </c>
      <c r="G43" s="129">
        <v>0</v>
      </c>
      <c r="H43" s="133">
        <v>0</v>
      </c>
      <c r="I43" s="125">
        <v>0</v>
      </c>
      <c r="J43" s="129">
        <v>0</v>
      </c>
      <c r="K43" s="129">
        <v>0</v>
      </c>
      <c r="L43" s="125">
        <v>0</v>
      </c>
      <c r="M43" s="128">
        <v>0</v>
      </c>
      <c r="N43" s="128">
        <v>0</v>
      </c>
      <c r="O43" s="124">
        <v>0</v>
      </c>
      <c r="P43" s="129">
        <v>0</v>
      </c>
      <c r="Q43" s="125">
        <v>0</v>
      </c>
      <c r="R43" s="129">
        <v>0</v>
      </c>
      <c r="S43" s="128">
        <v>0</v>
      </c>
      <c r="T43" s="124">
        <f t="shared" si="7"/>
        <v>0</v>
      </c>
      <c r="U43" s="124">
        <f>[1]L02!C287</f>
        <v>0</v>
      </c>
      <c r="V43" s="124">
        <f t="shared" si="8"/>
        <v>0</v>
      </c>
      <c r="W43" s="124">
        <v>0</v>
      </c>
    </row>
    <row r="44" spans="1:23" ht="17.100000000000001" customHeight="1">
      <c r="A44" s="122">
        <v>20207</v>
      </c>
      <c r="B44" s="127" t="s">
        <v>185</v>
      </c>
      <c r="C44" s="128">
        <v>0</v>
      </c>
      <c r="D44" s="124">
        <f t="shared" si="6"/>
        <v>0</v>
      </c>
      <c r="E44" s="128">
        <v>0</v>
      </c>
      <c r="F44" s="129">
        <v>0</v>
      </c>
      <c r="G44" s="129">
        <v>0</v>
      </c>
      <c r="H44" s="133">
        <v>0</v>
      </c>
      <c r="I44" s="125">
        <v>0</v>
      </c>
      <c r="J44" s="129">
        <v>0</v>
      </c>
      <c r="K44" s="129">
        <v>0</v>
      </c>
      <c r="L44" s="125">
        <v>0</v>
      </c>
      <c r="M44" s="128">
        <v>0</v>
      </c>
      <c r="N44" s="128">
        <v>0</v>
      </c>
      <c r="O44" s="124">
        <v>0</v>
      </c>
      <c r="P44" s="129">
        <v>0</v>
      </c>
      <c r="Q44" s="125">
        <v>0</v>
      </c>
      <c r="R44" s="129">
        <v>0</v>
      </c>
      <c r="S44" s="128">
        <v>0</v>
      </c>
      <c r="T44" s="124">
        <f t="shared" si="7"/>
        <v>0</v>
      </c>
      <c r="U44" s="124">
        <f>[1]L02!C289</f>
        <v>0</v>
      </c>
      <c r="V44" s="124">
        <f t="shared" si="8"/>
        <v>0</v>
      </c>
      <c r="W44" s="124">
        <v>0</v>
      </c>
    </row>
    <row r="45" spans="1:23" ht="17.100000000000001" customHeight="1">
      <c r="A45" s="122">
        <v>20299</v>
      </c>
      <c r="B45" s="127" t="s">
        <v>186</v>
      </c>
      <c r="C45" s="128">
        <v>0</v>
      </c>
      <c r="D45" s="124">
        <f t="shared" si="6"/>
        <v>0</v>
      </c>
      <c r="E45" s="128">
        <v>0</v>
      </c>
      <c r="F45" s="129">
        <v>0</v>
      </c>
      <c r="G45" s="129">
        <v>0</v>
      </c>
      <c r="H45" s="133">
        <v>0</v>
      </c>
      <c r="I45" s="125">
        <v>0</v>
      </c>
      <c r="J45" s="129">
        <v>0</v>
      </c>
      <c r="K45" s="129">
        <v>0</v>
      </c>
      <c r="L45" s="125">
        <v>0</v>
      </c>
      <c r="M45" s="128">
        <v>0</v>
      </c>
      <c r="N45" s="128">
        <v>0</v>
      </c>
      <c r="O45" s="124">
        <v>0</v>
      </c>
      <c r="P45" s="129">
        <v>0</v>
      </c>
      <c r="Q45" s="125">
        <v>0</v>
      </c>
      <c r="R45" s="129">
        <v>0</v>
      </c>
      <c r="S45" s="128">
        <v>0</v>
      </c>
      <c r="T45" s="124">
        <f t="shared" si="7"/>
        <v>0</v>
      </c>
      <c r="U45" s="124">
        <f>[1]L02!C294</f>
        <v>0</v>
      </c>
      <c r="V45" s="124">
        <f t="shared" si="8"/>
        <v>0</v>
      </c>
      <c r="W45" s="124">
        <v>0</v>
      </c>
    </row>
    <row r="46" spans="1:23" ht="17.100000000000001" customHeight="1">
      <c r="A46" s="122">
        <v>203</v>
      </c>
      <c r="B46" s="126" t="s">
        <v>187</v>
      </c>
      <c r="C46" s="124">
        <f t="shared" ref="C46:W46" si="9">SUM(C47:C51)</f>
        <v>118</v>
      </c>
      <c r="D46" s="124">
        <f t="shared" si="9"/>
        <v>10</v>
      </c>
      <c r="E46" s="124">
        <f t="shared" si="9"/>
        <v>0</v>
      </c>
      <c r="F46" s="125">
        <f t="shared" si="9"/>
        <v>10</v>
      </c>
      <c r="G46" s="125">
        <f t="shared" si="9"/>
        <v>0</v>
      </c>
      <c r="H46" s="133">
        <f t="shared" si="9"/>
        <v>0</v>
      </c>
      <c r="I46" s="125">
        <f t="shared" si="9"/>
        <v>0</v>
      </c>
      <c r="J46" s="125">
        <f t="shared" si="9"/>
        <v>0</v>
      </c>
      <c r="K46" s="125">
        <f t="shared" si="9"/>
        <v>0</v>
      </c>
      <c r="L46" s="125">
        <f t="shared" si="9"/>
        <v>0</v>
      </c>
      <c r="M46" s="124">
        <f t="shared" si="9"/>
        <v>0</v>
      </c>
      <c r="N46" s="124">
        <f t="shared" si="9"/>
        <v>0</v>
      </c>
      <c r="O46" s="124">
        <f t="shared" si="9"/>
        <v>0</v>
      </c>
      <c r="P46" s="125">
        <f t="shared" si="9"/>
        <v>0</v>
      </c>
      <c r="Q46" s="125">
        <f t="shared" si="9"/>
        <v>0</v>
      </c>
      <c r="R46" s="125">
        <f t="shared" si="9"/>
        <v>0</v>
      </c>
      <c r="S46" s="124">
        <f t="shared" si="9"/>
        <v>0</v>
      </c>
      <c r="T46" s="124">
        <f t="shared" si="9"/>
        <v>128</v>
      </c>
      <c r="U46" s="124">
        <f t="shared" si="9"/>
        <v>128</v>
      </c>
      <c r="V46" s="124">
        <f t="shared" si="9"/>
        <v>0</v>
      </c>
      <c r="W46" s="124">
        <f t="shared" si="9"/>
        <v>0</v>
      </c>
    </row>
    <row r="47" spans="1:23" ht="17.100000000000001" customHeight="1">
      <c r="A47" s="122">
        <v>20301</v>
      </c>
      <c r="B47" s="127" t="s">
        <v>188</v>
      </c>
      <c r="C47" s="128">
        <v>0</v>
      </c>
      <c r="D47" s="124">
        <f>SUM(E47:S47)</f>
        <v>0</v>
      </c>
      <c r="E47" s="128">
        <v>0</v>
      </c>
      <c r="F47" s="129">
        <v>0</v>
      </c>
      <c r="G47" s="129">
        <v>0</v>
      </c>
      <c r="H47" s="133">
        <v>0</v>
      </c>
      <c r="I47" s="125">
        <v>0</v>
      </c>
      <c r="J47" s="129">
        <v>0</v>
      </c>
      <c r="K47" s="129">
        <v>0</v>
      </c>
      <c r="L47" s="125">
        <v>0</v>
      </c>
      <c r="M47" s="128">
        <v>0</v>
      </c>
      <c r="N47" s="128">
        <v>0</v>
      </c>
      <c r="O47" s="124">
        <v>0</v>
      </c>
      <c r="P47" s="129">
        <v>0</v>
      </c>
      <c r="Q47" s="125">
        <v>0</v>
      </c>
      <c r="R47" s="129">
        <v>0</v>
      </c>
      <c r="S47" s="128">
        <v>0</v>
      </c>
      <c r="T47" s="124">
        <f>C47+D47</f>
        <v>0</v>
      </c>
      <c r="U47" s="124">
        <f>[1]L02!C297</f>
        <v>0</v>
      </c>
      <c r="V47" s="124">
        <f>T47-U47</f>
        <v>0</v>
      </c>
      <c r="W47" s="124">
        <v>0</v>
      </c>
    </row>
    <row r="48" spans="1:23" ht="17.100000000000001" customHeight="1">
      <c r="A48" s="122">
        <v>20304</v>
      </c>
      <c r="B48" s="127" t="s">
        <v>189</v>
      </c>
      <c r="C48" s="128">
        <v>0</v>
      </c>
      <c r="D48" s="124">
        <f>SUM(E48:S48)</f>
        <v>0</v>
      </c>
      <c r="E48" s="128">
        <v>0</v>
      </c>
      <c r="F48" s="129">
        <v>0</v>
      </c>
      <c r="G48" s="129">
        <v>0</v>
      </c>
      <c r="H48" s="133">
        <v>0</v>
      </c>
      <c r="I48" s="125">
        <v>0</v>
      </c>
      <c r="J48" s="129">
        <v>0</v>
      </c>
      <c r="K48" s="129">
        <v>0</v>
      </c>
      <c r="L48" s="125">
        <v>0</v>
      </c>
      <c r="M48" s="128">
        <v>0</v>
      </c>
      <c r="N48" s="128">
        <v>0</v>
      </c>
      <c r="O48" s="124">
        <v>0</v>
      </c>
      <c r="P48" s="129">
        <v>0</v>
      </c>
      <c r="Q48" s="125">
        <v>0</v>
      </c>
      <c r="R48" s="129">
        <v>0</v>
      </c>
      <c r="S48" s="128">
        <v>0</v>
      </c>
      <c r="T48" s="124">
        <f>C48+D48</f>
        <v>0</v>
      </c>
      <c r="U48" s="124">
        <f>[1]L02!C299</f>
        <v>0</v>
      </c>
      <c r="V48" s="124">
        <f>T48-U48</f>
        <v>0</v>
      </c>
      <c r="W48" s="124">
        <v>0</v>
      </c>
    </row>
    <row r="49" spans="1:23" ht="17.100000000000001" customHeight="1">
      <c r="A49" s="122">
        <v>20305</v>
      </c>
      <c r="B49" s="127" t="s">
        <v>190</v>
      </c>
      <c r="C49" s="128">
        <v>0</v>
      </c>
      <c r="D49" s="124">
        <f>SUM(E49:S49)</f>
        <v>0</v>
      </c>
      <c r="E49" s="128">
        <v>0</v>
      </c>
      <c r="F49" s="129">
        <v>0</v>
      </c>
      <c r="G49" s="129">
        <v>0</v>
      </c>
      <c r="H49" s="133">
        <v>0</v>
      </c>
      <c r="I49" s="125">
        <v>0</v>
      </c>
      <c r="J49" s="129">
        <v>0</v>
      </c>
      <c r="K49" s="129">
        <v>0</v>
      </c>
      <c r="L49" s="125">
        <v>0</v>
      </c>
      <c r="M49" s="128">
        <v>0</v>
      </c>
      <c r="N49" s="128">
        <v>0</v>
      </c>
      <c r="O49" s="124">
        <v>0</v>
      </c>
      <c r="P49" s="129">
        <v>0</v>
      </c>
      <c r="Q49" s="125">
        <v>0</v>
      </c>
      <c r="R49" s="129">
        <v>0</v>
      </c>
      <c r="S49" s="128">
        <v>0</v>
      </c>
      <c r="T49" s="124">
        <f>C49+D49</f>
        <v>0</v>
      </c>
      <c r="U49" s="124">
        <f>[1]L02!C301</f>
        <v>0</v>
      </c>
      <c r="V49" s="124">
        <f>T49-U49</f>
        <v>0</v>
      </c>
      <c r="W49" s="124">
        <v>0</v>
      </c>
    </row>
    <row r="50" spans="1:23" ht="17.100000000000001" customHeight="1">
      <c r="A50" s="122">
        <v>20306</v>
      </c>
      <c r="B50" s="127" t="s">
        <v>191</v>
      </c>
      <c r="C50" s="128">
        <v>118</v>
      </c>
      <c r="D50" s="124">
        <f>SUM(E50:S50)</f>
        <v>10</v>
      </c>
      <c r="E50" s="128">
        <v>0</v>
      </c>
      <c r="F50" s="129">
        <v>10</v>
      </c>
      <c r="G50" s="129">
        <v>0</v>
      </c>
      <c r="H50" s="133">
        <v>0</v>
      </c>
      <c r="I50" s="125">
        <v>0</v>
      </c>
      <c r="J50" s="129">
        <v>0</v>
      </c>
      <c r="K50" s="129">
        <v>0</v>
      </c>
      <c r="L50" s="125">
        <v>0</v>
      </c>
      <c r="M50" s="128">
        <v>0</v>
      </c>
      <c r="N50" s="128">
        <v>0</v>
      </c>
      <c r="O50" s="124">
        <v>0</v>
      </c>
      <c r="P50" s="129">
        <v>0</v>
      </c>
      <c r="Q50" s="125">
        <v>0</v>
      </c>
      <c r="R50" s="129">
        <v>0</v>
      </c>
      <c r="S50" s="128">
        <v>0</v>
      </c>
      <c r="T50" s="124">
        <f>C50+D50</f>
        <v>128</v>
      </c>
      <c r="U50" s="124">
        <f>[1]L02!C303</f>
        <v>128</v>
      </c>
      <c r="V50" s="124">
        <f>T50-U50</f>
        <v>0</v>
      </c>
      <c r="W50" s="124">
        <v>0</v>
      </c>
    </row>
    <row r="51" spans="1:23" ht="17.100000000000001" customHeight="1">
      <c r="A51" s="122">
        <v>20399</v>
      </c>
      <c r="B51" s="127" t="s">
        <v>192</v>
      </c>
      <c r="C51" s="128">
        <v>0</v>
      </c>
      <c r="D51" s="124">
        <f>SUM(E51:S51)</f>
        <v>0</v>
      </c>
      <c r="E51" s="128">
        <v>0</v>
      </c>
      <c r="F51" s="129">
        <v>0</v>
      </c>
      <c r="G51" s="129">
        <v>0</v>
      </c>
      <c r="H51" s="133">
        <v>0</v>
      </c>
      <c r="I51" s="125">
        <v>0</v>
      </c>
      <c r="J51" s="129">
        <v>0</v>
      </c>
      <c r="K51" s="129">
        <v>0</v>
      </c>
      <c r="L51" s="125">
        <v>0</v>
      </c>
      <c r="M51" s="128">
        <v>0</v>
      </c>
      <c r="N51" s="128">
        <v>0</v>
      </c>
      <c r="O51" s="124">
        <v>0</v>
      </c>
      <c r="P51" s="129">
        <v>0</v>
      </c>
      <c r="Q51" s="125">
        <v>0</v>
      </c>
      <c r="R51" s="129">
        <v>0</v>
      </c>
      <c r="S51" s="128">
        <v>0</v>
      </c>
      <c r="T51" s="124">
        <f>C51+D51</f>
        <v>0</v>
      </c>
      <c r="U51" s="124">
        <f>[1]L02!C312</f>
        <v>0</v>
      </c>
      <c r="V51" s="124">
        <f>T51-U51</f>
        <v>0</v>
      </c>
      <c r="W51" s="124">
        <v>0</v>
      </c>
    </row>
    <row r="52" spans="1:23" ht="17.100000000000001" customHeight="1">
      <c r="A52" s="122">
        <v>204</v>
      </c>
      <c r="B52" s="126" t="s">
        <v>193</v>
      </c>
      <c r="C52" s="124">
        <f t="shared" ref="C52:W52" si="10">SUM(C53:C64)</f>
        <v>7799</v>
      </c>
      <c r="D52" s="124">
        <f t="shared" si="10"/>
        <v>5266</v>
      </c>
      <c r="E52" s="124">
        <f t="shared" si="10"/>
        <v>0</v>
      </c>
      <c r="F52" s="125">
        <f t="shared" si="10"/>
        <v>907</v>
      </c>
      <c r="G52" s="125">
        <f t="shared" si="10"/>
        <v>2450</v>
      </c>
      <c r="H52" s="133">
        <f t="shared" si="10"/>
        <v>20</v>
      </c>
      <c r="I52" s="125">
        <f t="shared" si="10"/>
        <v>0</v>
      </c>
      <c r="J52" s="125">
        <f t="shared" si="10"/>
        <v>0</v>
      </c>
      <c r="K52" s="125">
        <f t="shared" si="10"/>
        <v>0</v>
      </c>
      <c r="L52" s="125">
        <f t="shared" si="10"/>
        <v>0</v>
      </c>
      <c r="M52" s="124">
        <f t="shared" si="10"/>
        <v>1889</v>
      </c>
      <c r="N52" s="124">
        <f t="shared" si="10"/>
        <v>0</v>
      </c>
      <c r="O52" s="124">
        <f t="shared" si="10"/>
        <v>0</v>
      </c>
      <c r="P52" s="125">
        <f t="shared" si="10"/>
        <v>0</v>
      </c>
      <c r="Q52" s="125">
        <f t="shared" si="10"/>
        <v>0</v>
      </c>
      <c r="R52" s="125">
        <f t="shared" si="10"/>
        <v>0</v>
      </c>
      <c r="S52" s="124">
        <f t="shared" si="10"/>
        <v>0</v>
      </c>
      <c r="T52" s="124">
        <f t="shared" si="10"/>
        <v>13065</v>
      </c>
      <c r="U52" s="124">
        <f t="shared" si="10"/>
        <v>12945</v>
      </c>
      <c r="V52" s="124">
        <f t="shared" si="10"/>
        <v>120</v>
      </c>
      <c r="W52" s="124">
        <f t="shared" si="10"/>
        <v>120</v>
      </c>
    </row>
    <row r="53" spans="1:23" ht="17.100000000000001" customHeight="1">
      <c r="A53" s="122">
        <v>20401</v>
      </c>
      <c r="B53" s="127" t="s">
        <v>194</v>
      </c>
      <c r="C53" s="128">
        <v>340</v>
      </c>
      <c r="D53" s="124">
        <f t="shared" ref="D53:D64" si="11">SUM(E53:S53)</f>
        <v>76</v>
      </c>
      <c r="E53" s="128">
        <v>0</v>
      </c>
      <c r="F53" s="129">
        <v>76</v>
      </c>
      <c r="G53" s="129">
        <v>0</v>
      </c>
      <c r="H53" s="133">
        <v>0</v>
      </c>
      <c r="I53" s="125">
        <v>0</v>
      </c>
      <c r="J53" s="129">
        <v>0</v>
      </c>
      <c r="K53" s="129">
        <v>0</v>
      </c>
      <c r="L53" s="125">
        <v>0</v>
      </c>
      <c r="M53" s="128">
        <v>0</v>
      </c>
      <c r="N53" s="128">
        <v>0</v>
      </c>
      <c r="O53" s="124">
        <v>0</v>
      </c>
      <c r="P53" s="129">
        <v>0</v>
      </c>
      <c r="Q53" s="125">
        <v>0</v>
      </c>
      <c r="R53" s="129">
        <v>0</v>
      </c>
      <c r="S53" s="128">
        <v>0</v>
      </c>
      <c r="T53" s="124">
        <f t="shared" ref="T53:T64" si="12">C53+D53</f>
        <v>416</v>
      </c>
      <c r="U53" s="124">
        <f>[1]L02!C315</f>
        <v>416</v>
      </c>
      <c r="V53" s="124">
        <f t="shared" ref="V53:V64" si="13">T53-U53</f>
        <v>0</v>
      </c>
      <c r="W53" s="124">
        <v>0</v>
      </c>
    </row>
    <row r="54" spans="1:23" ht="17.100000000000001" customHeight="1">
      <c r="A54" s="122">
        <v>20402</v>
      </c>
      <c r="B54" s="127" t="s">
        <v>195</v>
      </c>
      <c r="C54" s="128">
        <v>4683</v>
      </c>
      <c r="D54" s="124">
        <f t="shared" si="11"/>
        <v>4135</v>
      </c>
      <c r="E54" s="128">
        <v>0</v>
      </c>
      <c r="F54" s="129">
        <v>0</v>
      </c>
      <c r="G54" s="129">
        <v>2246</v>
      </c>
      <c r="H54" s="133">
        <v>0</v>
      </c>
      <c r="I54" s="125">
        <v>0</v>
      </c>
      <c r="J54" s="129">
        <v>0</v>
      </c>
      <c r="K54" s="129">
        <v>0</v>
      </c>
      <c r="L54" s="125">
        <v>0</v>
      </c>
      <c r="M54" s="128">
        <v>1889</v>
      </c>
      <c r="N54" s="128">
        <v>0</v>
      </c>
      <c r="O54" s="124">
        <v>0</v>
      </c>
      <c r="P54" s="129">
        <v>0</v>
      </c>
      <c r="Q54" s="125">
        <v>0</v>
      </c>
      <c r="R54" s="129">
        <v>0</v>
      </c>
      <c r="S54" s="128">
        <v>0</v>
      </c>
      <c r="T54" s="124">
        <f t="shared" si="12"/>
        <v>8818</v>
      </c>
      <c r="U54" s="124">
        <f>[1]L02!C325</f>
        <v>8818</v>
      </c>
      <c r="V54" s="124">
        <f t="shared" si="13"/>
        <v>0</v>
      </c>
      <c r="W54" s="124">
        <v>0</v>
      </c>
    </row>
    <row r="55" spans="1:23" ht="17.100000000000001" customHeight="1">
      <c r="A55" s="122">
        <v>20403</v>
      </c>
      <c r="B55" s="127" t="s">
        <v>196</v>
      </c>
      <c r="C55" s="128">
        <v>0</v>
      </c>
      <c r="D55" s="124">
        <f t="shared" si="11"/>
        <v>0</v>
      </c>
      <c r="E55" s="128">
        <v>0</v>
      </c>
      <c r="F55" s="129">
        <v>0</v>
      </c>
      <c r="G55" s="129">
        <v>0</v>
      </c>
      <c r="H55" s="133">
        <v>0</v>
      </c>
      <c r="I55" s="125">
        <v>0</v>
      </c>
      <c r="J55" s="129">
        <v>0</v>
      </c>
      <c r="K55" s="129">
        <v>0</v>
      </c>
      <c r="L55" s="125">
        <v>0</v>
      </c>
      <c r="M55" s="128">
        <v>0</v>
      </c>
      <c r="N55" s="128">
        <v>0</v>
      </c>
      <c r="O55" s="124">
        <v>0</v>
      </c>
      <c r="P55" s="129">
        <v>0</v>
      </c>
      <c r="Q55" s="125">
        <v>0</v>
      </c>
      <c r="R55" s="129">
        <v>0</v>
      </c>
      <c r="S55" s="128">
        <v>0</v>
      </c>
      <c r="T55" s="124">
        <f t="shared" si="12"/>
        <v>0</v>
      </c>
      <c r="U55" s="124">
        <f>[1]L02!C347</f>
        <v>0</v>
      </c>
      <c r="V55" s="124">
        <f t="shared" si="13"/>
        <v>0</v>
      </c>
      <c r="W55" s="124">
        <v>0</v>
      </c>
    </row>
    <row r="56" spans="1:23" ht="17.100000000000001" customHeight="1">
      <c r="A56" s="122">
        <v>20404</v>
      </c>
      <c r="B56" s="127" t="s">
        <v>197</v>
      </c>
      <c r="C56" s="128">
        <v>639</v>
      </c>
      <c r="D56" s="124">
        <f t="shared" si="11"/>
        <v>259</v>
      </c>
      <c r="E56" s="128">
        <v>0</v>
      </c>
      <c r="F56" s="129">
        <v>233</v>
      </c>
      <c r="G56" s="129">
        <v>6</v>
      </c>
      <c r="H56" s="133">
        <v>20</v>
      </c>
      <c r="I56" s="125">
        <v>0</v>
      </c>
      <c r="J56" s="129">
        <v>0</v>
      </c>
      <c r="K56" s="129">
        <v>0</v>
      </c>
      <c r="L56" s="125">
        <v>0</v>
      </c>
      <c r="M56" s="128">
        <v>0</v>
      </c>
      <c r="N56" s="128">
        <v>0</v>
      </c>
      <c r="O56" s="124">
        <v>0</v>
      </c>
      <c r="P56" s="129">
        <v>0</v>
      </c>
      <c r="Q56" s="125">
        <v>0</v>
      </c>
      <c r="R56" s="129">
        <v>0</v>
      </c>
      <c r="S56" s="128">
        <v>0</v>
      </c>
      <c r="T56" s="124">
        <f t="shared" si="12"/>
        <v>898</v>
      </c>
      <c r="U56" s="124">
        <f>[1]L02!C354</f>
        <v>898</v>
      </c>
      <c r="V56" s="124">
        <f t="shared" si="13"/>
        <v>0</v>
      </c>
      <c r="W56" s="124">
        <v>0</v>
      </c>
    </row>
    <row r="57" spans="1:23" ht="17.100000000000001" customHeight="1">
      <c r="A57" s="122">
        <v>20405</v>
      </c>
      <c r="B57" s="127" t="s">
        <v>198</v>
      </c>
      <c r="C57" s="128">
        <v>1178</v>
      </c>
      <c r="D57" s="124">
        <f t="shared" si="11"/>
        <v>747</v>
      </c>
      <c r="E57" s="128">
        <v>0</v>
      </c>
      <c r="F57" s="129">
        <v>567</v>
      </c>
      <c r="G57" s="129">
        <v>180</v>
      </c>
      <c r="H57" s="133">
        <v>0</v>
      </c>
      <c r="I57" s="125">
        <v>0</v>
      </c>
      <c r="J57" s="129">
        <v>0</v>
      </c>
      <c r="K57" s="129">
        <v>0</v>
      </c>
      <c r="L57" s="125">
        <v>0</v>
      </c>
      <c r="M57" s="128">
        <v>0</v>
      </c>
      <c r="N57" s="128">
        <v>0</v>
      </c>
      <c r="O57" s="124">
        <v>0</v>
      </c>
      <c r="P57" s="129">
        <v>0</v>
      </c>
      <c r="Q57" s="125">
        <v>0</v>
      </c>
      <c r="R57" s="129">
        <v>0</v>
      </c>
      <c r="S57" s="128">
        <v>0</v>
      </c>
      <c r="T57" s="124">
        <f t="shared" si="12"/>
        <v>1925</v>
      </c>
      <c r="U57" s="124">
        <f>[1]L02!C366</f>
        <v>1815</v>
      </c>
      <c r="V57" s="124">
        <f t="shared" si="13"/>
        <v>110</v>
      </c>
      <c r="W57" s="124">
        <v>110</v>
      </c>
    </row>
    <row r="58" spans="1:23" ht="17.100000000000001" customHeight="1">
      <c r="A58" s="122">
        <v>20406</v>
      </c>
      <c r="B58" s="127" t="s">
        <v>199</v>
      </c>
      <c r="C58" s="128">
        <v>949</v>
      </c>
      <c r="D58" s="124">
        <f t="shared" si="11"/>
        <v>49</v>
      </c>
      <c r="E58" s="128">
        <v>0</v>
      </c>
      <c r="F58" s="129">
        <v>31</v>
      </c>
      <c r="G58" s="129">
        <v>18</v>
      </c>
      <c r="H58" s="133">
        <v>0</v>
      </c>
      <c r="I58" s="125">
        <v>0</v>
      </c>
      <c r="J58" s="129">
        <v>0</v>
      </c>
      <c r="K58" s="129">
        <v>0</v>
      </c>
      <c r="L58" s="125">
        <v>0</v>
      </c>
      <c r="M58" s="128">
        <v>0</v>
      </c>
      <c r="N58" s="128">
        <v>0</v>
      </c>
      <c r="O58" s="124">
        <v>0</v>
      </c>
      <c r="P58" s="129">
        <v>0</v>
      </c>
      <c r="Q58" s="125">
        <v>0</v>
      </c>
      <c r="R58" s="129">
        <v>0</v>
      </c>
      <c r="S58" s="128">
        <v>0</v>
      </c>
      <c r="T58" s="124">
        <f t="shared" si="12"/>
        <v>998</v>
      </c>
      <c r="U58" s="124">
        <f>[1]L02!C375</f>
        <v>998</v>
      </c>
      <c r="V58" s="124">
        <f t="shared" si="13"/>
        <v>0</v>
      </c>
      <c r="W58" s="124">
        <v>0</v>
      </c>
    </row>
    <row r="59" spans="1:23" ht="17.100000000000001" customHeight="1">
      <c r="A59" s="122">
        <v>20407</v>
      </c>
      <c r="B59" s="127" t="s">
        <v>200</v>
      </c>
      <c r="C59" s="128">
        <v>0</v>
      </c>
      <c r="D59" s="124">
        <f t="shared" si="11"/>
        <v>0</v>
      </c>
      <c r="E59" s="128">
        <v>0</v>
      </c>
      <c r="F59" s="129">
        <v>0</v>
      </c>
      <c r="G59" s="129">
        <v>0</v>
      </c>
      <c r="H59" s="133">
        <v>0</v>
      </c>
      <c r="I59" s="125">
        <v>0</v>
      </c>
      <c r="J59" s="129">
        <v>0</v>
      </c>
      <c r="K59" s="129">
        <v>0</v>
      </c>
      <c r="L59" s="125">
        <v>0</v>
      </c>
      <c r="M59" s="128">
        <v>0</v>
      </c>
      <c r="N59" s="128">
        <v>0</v>
      </c>
      <c r="O59" s="124">
        <v>0</v>
      </c>
      <c r="P59" s="129">
        <v>0</v>
      </c>
      <c r="Q59" s="125">
        <v>0</v>
      </c>
      <c r="R59" s="129">
        <v>0</v>
      </c>
      <c r="S59" s="128">
        <v>0</v>
      </c>
      <c r="T59" s="124">
        <f t="shared" si="12"/>
        <v>0</v>
      </c>
      <c r="U59" s="124">
        <f>[1]L02!C389</f>
        <v>0</v>
      </c>
      <c r="V59" s="124">
        <f t="shared" si="13"/>
        <v>0</v>
      </c>
      <c r="W59" s="124">
        <v>0</v>
      </c>
    </row>
    <row r="60" spans="1:23" ht="17.100000000000001" customHeight="1">
      <c r="A60" s="122">
        <v>20408</v>
      </c>
      <c r="B60" s="127" t="s">
        <v>201</v>
      </c>
      <c r="C60" s="128">
        <v>0</v>
      </c>
      <c r="D60" s="124">
        <f t="shared" si="11"/>
        <v>0</v>
      </c>
      <c r="E60" s="128">
        <v>0</v>
      </c>
      <c r="F60" s="129">
        <v>0</v>
      </c>
      <c r="G60" s="129">
        <v>0</v>
      </c>
      <c r="H60" s="133">
        <v>0</v>
      </c>
      <c r="I60" s="125">
        <v>0</v>
      </c>
      <c r="J60" s="129">
        <v>0</v>
      </c>
      <c r="K60" s="129">
        <v>0</v>
      </c>
      <c r="L60" s="125">
        <v>0</v>
      </c>
      <c r="M60" s="128">
        <v>0</v>
      </c>
      <c r="N60" s="128">
        <v>0</v>
      </c>
      <c r="O60" s="124">
        <v>0</v>
      </c>
      <c r="P60" s="129">
        <v>0</v>
      </c>
      <c r="Q60" s="125">
        <v>0</v>
      </c>
      <c r="R60" s="129">
        <v>0</v>
      </c>
      <c r="S60" s="128">
        <v>0</v>
      </c>
      <c r="T60" s="124">
        <f t="shared" si="12"/>
        <v>0</v>
      </c>
      <c r="U60" s="124">
        <f>[1]L02!C398</f>
        <v>0</v>
      </c>
      <c r="V60" s="124">
        <f t="shared" si="13"/>
        <v>0</v>
      </c>
      <c r="W60" s="124">
        <v>0</v>
      </c>
    </row>
    <row r="61" spans="1:23" ht="17.100000000000001" customHeight="1">
      <c r="A61" s="122">
        <v>20409</v>
      </c>
      <c r="B61" s="127" t="s">
        <v>202</v>
      </c>
      <c r="C61" s="128">
        <v>0</v>
      </c>
      <c r="D61" s="124">
        <f t="shared" si="11"/>
        <v>0</v>
      </c>
      <c r="E61" s="128">
        <v>0</v>
      </c>
      <c r="F61" s="129">
        <v>0</v>
      </c>
      <c r="G61" s="129">
        <v>0</v>
      </c>
      <c r="H61" s="133">
        <v>0</v>
      </c>
      <c r="I61" s="125">
        <v>0</v>
      </c>
      <c r="J61" s="129">
        <v>0</v>
      </c>
      <c r="K61" s="129">
        <v>0</v>
      </c>
      <c r="L61" s="125">
        <v>0</v>
      </c>
      <c r="M61" s="128">
        <v>0</v>
      </c>
      <c r="N61" s="128">
        <v>0</v>
      </c>
      <c r="O61" s="124">
        <v>0</v>
      </c>
      <c r="P61" s="129">
        <v>0</v>
      </c>
      <c r="Q61" s="125">
        <v>0</v>
      </c>
      <c r="R61" s="129">
        <v>0</v>
      </c>
      <c r="S61" s="128">
        <v>0</v>
      </c>
      <c r="T61" s="124">
        <f t="shared" si="12"/>
        <v>0</v>
      </c>
      <c r="U61" s="124">
        <f>[1]L02!C407</f>
        <v>0</v>
      </c>
      <c r="V61" s="124">
        <f t="shared" si="13"/>
        <v>0</v>
      </c>
      <c r="W61" s="124">
        <v>0</v>
      </c>
    </row>
    <row r="62" spans="1:23" ht="17.100000000000001" customHeight="1">
      <c r="A62" s="122">
        <v>20410</v>
      </c>
      <c r="B62" s="127" t="s">
        <v>203</v>
      </c>
      <c r="C62" s="128">
        <v>0</v>
      </c>
      <c r="D62" s="124">
        <f t="shared" si="11"/>
        <v>0</v>
      </c>
      <c r="E62" s="128">
        <v>0</v>
      </c>
      <c r="F62" s="129">
        <v>0</v>
      </c>
      <c r="G62" s="129">
        <v>0</v>
      </c>
      <c r="H62" s="133">
        <v>0</v>
      </c>
      <c r="I62" s="125">
        <v>0</v>
      </c>
      <c r="J62" s="129">
        <v>0</v>
      </c>
      <c r="K62" s="129">
        <v>0</v>
      </c>
      <c r="L62" s="125">
        <v>0</v>
      </c>
      <c r="M62" s="128">
        <v>0</v>
      </c>
      <c r="N62" s="128">
        <v>0</v>
      </c>
      <c r="O62" s="124">
        <v>0</v>
      </c>
      <c r="P62" s="129">
        <v>0</v>
      </c>
      <c r="Q62" s="125">
        <v>0</v>
      </c>
      <c r="R62" s="129">
        <v>0</v>
      </c>
      <c r="S62" s="128">
        <v>0</v>
      </c>
      <c r="T62" s="124">
        <f t="shared" si="12"/>
        <v>0</v>
      </c>
      <c r="U62" s="124">
        <f>[1]L02!C415</f>
        <v>0</v>
      </c>
      <c r="V62" s="124">
        <f t="shared" si="13"/>
        <v>0</v>
      </c>
      <c r="W62" s="124">
        <v>0</v>
      </c>
    </row>
    <row r="63" spans="1:23" ht="17.100000000000001" customHeight="1">
      <c r="A63" s="122">
        <v>20411</v>
      </c>
      <c r="B63" s="127" t="s">
        <v>1614</v>
      </c>
      <c r="C63" s="128">
        <v>0</v>
      </c>
      <c r="D63" s="124">
        <f t="shared" si="11"/>
        <v>0</v>
      </c>
      <c r="E63" s="128">
        <v>0</v>
      </c>
      <c r="F63" s="129">
        <v>0</v>
      </c>
      <c r="G63" s="129">
        <v>0</v>
      </c>
      <c r="H63" s="133">
        <v>0</v>
      </c>
      <c r="I63" s="125">
        <v>0</v>
      </c>
      <c r="J63" s="129">
        <v>0</v>
      </c>
      <c r="K63" s="129">
        <v>0</v>
      </c>
      <c r="L63" s="125">
        <v>0</v>
      </c>
      <c r="M63" s="128">
        <v>0</v>
      </c>
      <c r="N63" s="128">
        <v>0</v>
      </c>
      <c r="O63" s="124">
        <v>0</v>
      </c>
      <c r="P63" s="129">
        <v>0</v>
      </c>
      <c r="Q63" s="125">
        <v>0</v>
      </c>
      <c r="R63" s="129">
        <v>0</v>
      </c>
      <c r="S63" s="128">
        <v>0</v>
      </c>
      <c r="T63" s="124">
        <f t="shared" si="12"/>
        <v>0</v>
      </c>
      <c r="U63" s="124">
        <f>[1]L02!C423</f>
        <v>0</v>
      </c>
      <c r="V63" s="124">
        <f t="shared" si="13"/>
        <v>0</v>
      </c>
      <c r="W63" s="124">
        <v>0</v>
      </c>
    </row>
    <row r="64" spans="1:23" ht="17.100000000000001" customHeight="1">
      <c r="A64" s="122">
        <v>20499</v>
      </c>
      <c r="B64" s="127" t="s">
        <v>204</v>
      </c>
      <c r="C64" s="128">
        <v>10</v>
      </c>
      <c r="D64" s="124">
        <f t="shared" si="11"/>
        <v>0</v>
      </c>
      <c r="E64" s="128">
        <v>0</v>
      </c>
      <c r="F64" s="129">
        <v>0</v>
      </c>
      <c r="G64" s="129">
        <v>0</v>
      </c>
      <c r="H64" s="133">
        <v>0</v>
      </c>
      <c r="I64" s="125">
        <v>0</v>
      </c>
      <c r="J64" s="129">
        <v>0</v>
      </c>
      <c r="K64" s="129">
        <v>0</v>
      </c>
      <c r="L64" s="125">
        <v>0</v>
      </c>
      <c r="M64" s="128">
        <v>0</v>
      </c>
      <c r="N64" s="128">
        <v>0</v>
      </c>
      <c r="O64" s="124">
        <v>0</v>
      </c>
      <c r="P64" s="129">
        <v>0</v>
      </c>
      <c r="Q64" s="125">
        <v>0</v>
      </c>
      <c r="R64" s="129">
        <v>0</v>
      </c>
      <c r="S64" s="128">
        <v>0</v>
      </c>
      <c r="T64" s="124">
        <f t="shared" si="12"/>
        <v>10</v>
      </c>
      <c r="U64" s="124">
        <f>[1]L02!C432</f>
        <v>0</v>
      </c>
      <c r="V64" s="124">
        <f t="shared" si="13"/>
        <v>10</v>
      </c>
      <c r="W64" s="124">
        <v>10</v>
      </c>
    </row>
    <row r="65" spans="1:23" ht="17.100000000000001" customHeight="1">
      <c r="A65" s="122">
        <v>205</v>
      </c>
      <c r="B65" s="126" t="s">
        <v>205</v>
      </c>
      <c r="C65" s="124">
        <f t="shared" ref="C65:W65" si="14">SUM(C66:C75)</f>
        <v>66690</v>
      </c>
      <c r="D65" s="124">
        <f t="shared" si="14"/>
        <v>12553</v>
      </c>
      <c r="E65" s="124">
        <f t="shared" si="14"/>
        <v>0</v>
      </c>
      <c r="F65" s="125">
        <f t="shared" si="14"/>
        <v>456</v>
      </c>
      <c r="G65" s="125">
        <f t="shared" si="14"/>
        <v>14013</v>
      </c>
      <c r="H65" s="133">
        <f t="shared" si="14"/>
        <v>313</v>
      </c>
      <c r="I65" s="125">
        <f t="shared" si="14"/>
        <v>0</v>
      </c>
      <c r="J65" s="125">
        <f t="shared" si="14"/>
        <v>0</v>
      </c>
      <c r="K65" s="125">
        <f t="shared" si="14"/>
        <v>0</v>
      </c>
      <c r="L65" s="125">
        <f t="shared" si="14"/>
        <v>0</v>
      </c>
      <c r="M65" s="124">
        <f t="shared" si="14"/>
        <v>-2229</v>
      </c>
      <c r="N65" s="124">
        <f t="shared" si="14"/>
        <v>0</v>
      </c>
      <c r="O65" s="124">
        <f t="shared" si="14"/>
        <v>0</v>
      </c>
      <c r="P65" s="125">
        <f t="shared" si="14"/>
        <v>0</v>
      </c>
      <c r="Q65" s="125">
        <f t="shared" si="14"/>
        <v>0</v>
      </c>
      <c r="R65" s="125">
        <f t="shared" si="14"/>
        <v>0</v>
      </c>
      <c r="S65" s="124">
        <f t="shared" si="14"/>
        <v>0</v>
      </c>
      <c r="T65" s="124">
        <f t="shared" si="14"/>
        <v>79243</v>
      </c>
      <c r="U65" s="124">
        <f t="shared" si="14"/>
        <v>79169</v>
      </c>
      <c r="V65" s="124">
        <f t="shared" si="14"/>
        <v>74</v>
      </c>
      <c r="W65" s="124">
        <f t="shared" si="14"/>
        <v>74</v>
      </c>
    </row>
    <row r="66" spans="1:23" ht="17.100000000000001" customHeight="1">
      <c r="A66" s="122">
        <v>20501</v>
      </c>
      <c r="B66" s="127" t="s">
        <v>206</v>
      </c>
      <c r="C66" s="128">
        <v>767</v>
      </c>
      <c r="D66" s="124">
        <f t="shared" ref="D66:D75" si="15">SUM(E66:S66)</f>
        <v>147</v>
      </c>
      <c r="E66" s="128">
        <v>0</v>
      </c>
      <c r="F66" s="129">
        <v>147</v>
      </c>
      <c r="G66" s="129">
        <v>0</v>
      </c>
      <c r="H66" s="133">
        <v>0</v>
      </c>
      <c r="I66" s="125">
        <v>0</v>
      </c>
      <c r="J66" s="129">
        <v>0</v>
      </c>
      <c r="K66" s="129">
        <v>0</v>
      </c>
      <c r="L66" s="125">
        <v>0</v>
      </c>
      <c r="M66" s="128">
        <v>0</v>
      </c>
      <c r="N66" s="128">
        <v>0</v>
      </c>
      <c r="O66" s="124">
        <v>0</v>
      </c>
      <c r="P66" s="129">
        <v>0</v>
      </c>
      <c r="Q66" s="125">
        <v>0</v>
      </c>
      <c r="R66" s="129">
        <v>0</v>
      </c>
      <c r="S66" s="128">
        <v>0</v>
      </c>
      <c r="T66" s="124">
        <f t="shared" ref="T66:T75" si="16">C66+D66</f>
        <v>914</v>
      </c>
      <c r="U66" s="124">
        <f>[1]L02!C436</f>
        <v>914</v>
      </c>
      <c r="V66" s="124">
        <f t="shared" ref="V66:V75" si="17">T66-U66</f>
        <v>0</v>
      </c>
      <c r="W66" s="124">
        <v>0</v>
      </c>
    </row>
    <row r="67" spans="1:23" ht="17.100000000000001" customHeight="1">
      <c r="A67" s="122">
        <v>20502</v>
      </c>
      <c r="B67" s="127" t="s">
        <v>207</v>
      </c>
      <c r="C67" s="128">
        <v>63645</v>
      </c>
      <c r="D67" s="124">
        <f t="shared" si="15"/>
        <v>10743</v>
      </c>
      <c r="E67" s="128">
        <v>0</v>
      </c>
      <c r="F67" s="129">
        <v>0</v>
      </c>
      <c r="G67" s="129">
        <v>12796</v>
      </c>
      <c r="H67" s="133">
        <v>0</v>
      </c>
      <c r="I67" s="125">
        <v>0</v>
      </c>
      <c r="J67" s="129">
        <v>0</v>
      </c>
      <c r="K67" s="129">
        <v>0</v>
      </c>
      <c r="L67" s="125">
        <v>0</v>
      </c>
      <c r="M67" s="128">
        <v>-2053</v>
      </c>
      <c r="N67" s="128">
        <v>0</v>
      </c>
      <c r="O67" s="124">
        <v>0</v>
      </c>
      <c r="P67" s="129">
        <v>0</v>
      </c>
      <c r="Q67" s="125">
        <v>0</v>
      </c>
      <c r="R67" s="129">
        <v>0</v>
      </c>
      <c r="S67" s="128">
        <v>0</v>
      </c>
      <c r="T67" s="124">
        <f t="shared" si="16"/>
        <v>74388</v>
      </c>
      <c r="U67" s="124">
        <f>[1]L02!C441</f>
        <v>74354</v>
      </c>
      <c r="V67" s="124">
        <f t="shared" si="17"/>
        <v>34</v>
      </c>
      <c r="W67" s="124">
        <v>34</v>
      </c>
    </row>
    <row r="68" spans="1:23" ht="17.100000000000001" customHeight="1">
      <c r="A68" s="122">
        <v>20503</v>
      </c>
      <c r="B68" s="127" t="s">
        <v>208</v>
      </c>
      <c r="C68" s="128">
        <v>1568</v>
      </c>
      <c r="D68" s="124">
        <f t="shared" si="15"/>
        <v>1113</v>
      </c>
      <c r="E68" s="128">
        <v>0</v>
      </c>
      <c r="F68" s="129">
        <v>287</v>
      </c>
      <c r="G68" s="129">
        <v>1217</v>
      </c>
      <c r="H68" s="133">
        <v>0</v>
      </c>
      <c r="I68" s="125">
        <v>0</v>
      </c>
      <c r="J68" s="129">
        <v>0</v>
      </c>
      <c r="K68" s="129">
        <v>0</v>
      </c>
      <c r="L68" s="125">
        <v>0</v>
      </c>
      <c r="M68" s="128">
        <v>-391</v>
      </c>
      <c r="N68" s="128">
        <v>0</v>
      </c>
      <c r="O68" s="124">
        <v>0</v>
      </c>
      <c r="P68" s="129">
        <v>0</v>
      </c>
      <c r="Q68" s="125">
        <v>0</v>
      </c>
      <c r="R68" s="129">
        <v>0</v>
      </c>
      <c r="S68" s="128">
        <v>0</v>
      </c>
      <c r="T68" s="124">
        <f t="shared" si="16"/>
        <v>2681</v>
      </c>
      <c r="U68" s="124">
        <f>[1]L02!C450</f>
        <v>2681</v>
      </c>
      <c r="V68" s="124">
        <f t="shared" si="17"/>
        <v>0</v>
      </c>
      <c r="W68" s="124">
        <v>0</v>
      </c>
    </row>
    <row r="69" spans="1:23" ht="17.100000000000001" customHeight="1">
      <c r="A69" s="122">
        <v>20504</v>
      </c>
      <c r="B69" s="127" t="s">
        <v>209</v>
      </c>
      <c r="C69" s="128">
        <v>0</v>
      </c>
      <c r="D69" s="124">
        <f t="shared" si="15"/>
        <v>0</v>
      </c>
      <c r="E69" s="128">
        <v>0</v>
      </c>
      <c r="F69" s="129">
        <v>0</v>
      </c>
      <c r="G69" s="129">
        <v>0</v>
      </c>
      <c r="H69" s="133">
        <v>0</v>
      </c>
      <c r="I69" s="125">
        <v>0</v>
      </c>
      <c r="J69" s="129">
        <v>0</v>
      </c>
      <c r="K69" s="129">
        <v>0</v>
      </c>
      <c r="L69" s="125">
        <v>0</v>
      </c>
      <c r="M69" s="128">
        <v>0</v>
      </c>
      <c r="N69" s="128">
        <v>0</v>
      </c>
      <c r="O69" s="124">
        <v>0</v>
      </c>
      <c r="P69" s="129">
        <v>0</v>
      </c>
      <c r="Q69" s="125">
        <v>0</v>
      </c>
      <c r="R69" s="129">
        <v>0</v>
      </c>
      <c r="S69" s="128">
        <v>0</v>
      </c>
      <c r="T69" s="124">
        <f t="shared" si="16"/>
        <v>0</v>
      </c>
      <c r="U69" s="124">
        <f>[1]L02!C457</f>
        <v>0</v>
      </c>
      <c r="V69" s="124">
        <f t="shared" si="17"/>
        <v>0</v>
      </c>
      <c r="W69" s="124">
        <v>0</v>
      </c>
    </row>
    <row r="70" spans="1:23" ht="17.100000000000001" customHeight="1">
      <c r="A70" s="122">
        <v>20505</v>
      </c>
      <c r="B70" s="127" t="s">
        <v>210</v>
      </c>
      <c r="C70" s="128">
        <v>0</v>
      </c>
      <c r="D70" s="124">
        <f t="shared" si="15"/>
        <v>0</v>
      </c>
      <c r="E70" s="128">
        <v>0</v>
      </c>
      <c r="F70" s="129">
        <v>0</v>
      </c>
      <c r="G70" s="129">
        <v>0</v>
      </c>
      <c r="H70" s="133">
        <v>0</v>
      </c>
      <c r="I70" s="125">
        <v>0</v>
      </c>
      <c r="J70" s="129">
        <v>0</v>
      </c>
      <c r="K70" s="129">
        <v>0</v>
      </c>
      <c r="L70" s="125">
        <v>0</v>
      </c>
      <c r="M70" s="128">
        <v>0</v>
      </c>
      <c r="N70" s="128">
        <v>0</v>
      </c>
      <c r="O70" s="124">
        <v>0</v>
      </c>
      <c r="P70" s="129">
        <v>0</v>
      </c>
      <c r="Q70" s="125">
        <v>0</v>
      </c>
      <c r="R70" s="129">
        <v>0</v>
      </c>
      <c r="S70" s="128">
        <v>0</v>
      </c>
      <c r="T70" s="124">
        <f t="shared" si="16"/>
        <v>0</v>
      </c>
      <c r="U70" s="124">
        <f>[1]L02!C463</f>
        <v>0</v>
      </c>
      <c r="V70" s="124">
        <f t="shared" si="17"/>
        <v>0</v>
      </c>
      <c r="W70" s="124">
        <v>0</v>
      </c>
    </row>
    <row r="71" spans="1:23" ht="17.100000000000001" customHeight="1">
      <c r="A71" s="122">
        <v>20506</v>
      </c>
      <c r="B71" s="127" t="s">
        <v>211</v>
      </c>
      <c r="C71" s="128">
        <v>0</v>
      </c>
      <c r="D71" s="124">
        <f t="shared" si="15"/>
        <v>0</v>
      </c>
      <c r="E71" s="128">
        <v>0</v>
      </c>
      <c r="F71" s="129">
        <v>0</v>
      </c>
      <c r="G71" s="129">
        <v>0</v>
      </c>
      <c r="H71" s="133">
        <v>0</v>
      </c>
      <c r="I71" s="125">
        <v>0</v>
      </c>
      <c r="J71" s="129">
        <v>0</v>
      </c>
      <c r="K71" s="129">
        <v>0</v>
      </c>
      <c r="L71" s="125">
        <v>0</v>
      </c>
      <c r="M71" s="128">
        <v>0</v>
      </c>
      <c r="N71" s="128">
        <v>0</v>
      </c>
      <c r="O71" s="124">
        <v>0</v>
      </c>
      <c r="P71" s="129">
        <v>0</v>
      </c>
      <c r="Q71" s="125">
        <v>0</v>
      </c>
      <c r="R71" s="129">
        <v>0</v>
      </c>
      <c r="S71" s="128">
        <v>0</v>
      </c>
      <c r="T71" s="124">
        <f t="shared" si="16"/>
        <v>0</v>
      </c>
      <c r="U71" s="124">
        <f>[1]L02!C467</f>
        <v>0</v>
      </c>
      <c r="V71" s="124">
        <f t="shared" si="17"/>
        <v>0</v>
      </c>
      <c r="W71" s="124">
        <v>0</v>
      </c>
    </row>
    <row r="72" spans="1:23" ht="17.100000000000001" customHeight="1">
      <c r="A72" s="122">
        <v>20507</v>
      </c>
      <c r="B72" s="127" t="s">
        <v>212</v>
      </c>
      <c r="C72" s="128">
        <v>244</v>
      </c>
      <c r="D72" s="124">
        <f t="shared" si="15"/>
        <v>-21</v>
      </c>
      <c r="E72" s="128">
        <v>0</v>
      </c>
      <c r="F72" s="129">
        <v>0</v>
      </c>
      <c r="G72" s="129">
        <v>0</v>
      </c>
      <c r="H72" s="133">
        <v>0</v>
      </c>
      <c r="I72" s="125">
        <v>0</v>
      </c>
      <c r="J72" s="129">
        <v>0</v>
      </c>
      <c r="K72" s="129">
        <v>0</v>
      </c>
      <c r="L72" s="125">
        <v>0</v>
      </c>
      <c r="M72" s="128">
        <v>-21</v>
      </c>
      <c r="N72" s="128">
        <v>0</v>
      </c>
      <c r="O72" s="124">
        <v>0</v>
      </c>
      <c r="P72" s="129">
        <v>0</v>
      </c>
      <c r="Q72" s="125">
        <v>0</v>
      </c>
      <c r="R72" s="129">
        <v>0</v>
      </c>
      <c r="S72" s="128">
        <v>0</v>
      </c>
      <c r="T72" s="124">
        <f t="shared" si="16"/>
        <v>223</v>
      </c>
      <c r="U72" s="124">
        <f>[1]L02!C471</f>
        <v>183</v>
      </c>
      <c r="V72" s="124">
        <f t="shared" si="17"/>
        <v>40</v>
      </c>
      <c r="W72" s="124">
        <v>40</v>
      </c>
    </row>
    <row r="73" spans="1:23" ht="17.100000000000001" customHeight="1">
      <c r="A73" s="122">
        <v>20508</v>
      </c>
      <c r="B73" s="127" t="s">
        <v>213</v>
      </c>
      <c r="C73" s="128">
        <v>466</v>
      </c>
      <c r="D73" s="124">
        <f t="shared" si="15"/>
        <v>-51</v>
      </c>
      <c r="E73" s="128">
        <v>0</v>
      </c>
      <c r="F73" s="129">
        <v>0</v>
      </c>
      <c r="G73" s="129">
        <v>0</v>
      </c>
      <c r="H73" s="133">
        <v>0</v>
      </c>
      <c r="I73" s="125">
        <v>0</v>
      </c>
      <c r="J73" s="129">
        <v>0</v>
      </c>
      <c r="K73" s="129">
        <v>0</v>
      </c>
      <c r="L73" s="125">
        <v>0</v>
      </c>
      <c r="M73" s="128">
        <v>-51</v>
      </c>
      <c r="N73" s="128">
        <v>0</v>
      </c>
      <c r="O73" s="124">
        <v>0</v>
      </c>
      <c r="P73" s="129">
        <v>0</v>
      </c>
      <c r="Q73" s="125">
        <v>0</v>
      </c>
      <c r="R73" s="129">
        <v>0</v>
      </c>
      <c r="S73" s="128">
        <v>0</v>
      </c>
      <c r="T73" s="124">
        <f t="shared" si="16"/>
        <v>415</v>
      </c>
      <c r="U73" s="124">
        <f>[1]L02!C475</f>
        <v>415</v>
      </c>
      <c r="V73" s="124">
        <f t="shared" si="17"/>
        <v>0</v>
      </c>
      <c r="W73" s="124">
        <v>0</v>
      </c>
    </row>
    <row r="74" spans="1:23" ht="17.100000000000001" customHeight="1">
      <c r="A74" s="122">
        <v>20509</v>
      </c>
      <c r="B74" s="127" t="s">
        <v>214</v>
      </c>
      <c r="C74" s="128">
        <v>0</v>
      </c>
      <c r="D74" s="124">
        <f t="shared" si="15"/>
        <v>600</v>
      </c>
      <c r="E74" s="128">
        <v>0</v>
      </c>
      <c r="F74" s="129">
        <v>0</v>
      </c>
      <c r="G74" s="129">
        <v>0</v>
      </c>
      <c r="H74" s="133">
        <v>313</v>
      </c>
      <c r="I74" s="125">
        <v>0</v>
      </c>
      <c r="J74" s="129">
        <v>0</v>
      </c>
      <c r="K74" s="129">
        <v>0</v>
      </c>
      <c r="L74" s="125">
        <v>0</v>
      </c>
      <c r="M74" s="128">
        <v>287</v>
      </c>
      <c r="N74" s="128">
        <v>0</v>
      </c>
      <c r="O74" s="124">
        <v>0</v>
      </c>
      <c r="P74" s="129">
        <v>0</v>
      </c>
      <c r="Q74" s="125">
        <v>0</v>
      </c>
      <c r="R74" s="129">
        <v>0</v>
      </c>
      <c r="S74" s="128">
        <v>0</v>
      </c>
      <c r="T74" s="124">
        <f t="shared" si="16"/>
        <v>600</v>
      </c>
      <c r="U74" s="124">
        <f>[1]L02!C481</f>
        <v>600</v>
      </c>
      <c r="V74" s="124">
        <f t="shared" si="17"/>
        <v>0</v>
      </c>
      <c r="W74" s="124">
        <v>0</v>
      </c>
    </row>
    <row r="75" spans="1:23" ht="17.100000000000001" customHeight="1">
      <c r="A75" s="122">
        <v>20599</v>
      </c>
      <c r="B75" s="127" t="s">
        <v>215</v>
      </c>
      <c r="C75" s="128">
        <v>0</v>
      </c>
      <c r="D75" s="124">
        <f t="shared" si="15"/>
        <v>22</v>
      </c>
      <c r="E75" s="128">
        <v>0</v>
      </c>
      <c r="F75" s="129">
        <v>22</v>
      </c>
      <c r="G75" s="129">
        <v>0</v>
      </c>
      <c r="H75" s="133">
        <v>0</v>
      </c>
      <c r="I75" s="125">
        <v>0</v>
      </c>
      <c r="J75" s="129">
        <v>0</v>
      </c>
      <c r="K75" s="129">
        <v>0</v>
      </c>
      <c r="L75" s="125">
        <v>0</v>
      </c>
      <c r="M75" s="128">
        <v>0</v>
      </c>
      <c r="N75" s="128">
        <v>0</v>
      </c>
      <c r="O75" s="124">
        <v>0</v>
      </c>
      <c r="P75" s="129">
        <v>0</v>
      </c>
      <c r="Q75" s="125">
        <v>0</v>
      </c>
      <c r="R75" s="129">
        <v>0</v>
      </c>
      <c r="S75" s="128">
        <v>0</v>
      </c>
      <c r="T75" s="124">
        <f t="shared" si="16"/>
        <v>22</v>
      </c>
      <c r="U75" s="124">
        <f>[1]L02!C488</f>
        <v>22</v>
      </c>
      <c r="V75" s="124">
        <f t="shared" si="17"/>
        <v>0</v>
      </c>
      <c r="W75" s="124">
        <v>0</v>
      </c>
    </row>
    <row r="76" spans="1:23" ht="17.100000000000001" customHeight="1">
      <c r="A76" s="122">
        <v>206</v>
      </c>
      <c r="B76" s="126" t="s">
        <v>216</v>
      </c>
      <c r="C76" s="124">
        <f t="shared" ref="C76:W76" si="18">SUM(C77:C86)</f>
        <v>1277</v>
      </c>
      <c r="D76" s="124">
        <f t="shared" si="18"/>
        <v>-87</v>
      </c>
      <c r="E76" s="124">
        <f t="shared" si="18"/>
        <v>0</v>
      </c>
      <c r="F76" s="125">
        <f t="shared" si="18"/>
        <v>0</v>
      </c>
      <c r="G76" s="125">
        <f t="shared" si="18"/>
        <v>5</v>
      </c>
      <c r="H76" s="133">
        <f t="shared" si="18"/>
        <v>0</v>
      </c>
      <c r="I76" s="125">
        <f t="shared" si="18"/>
        <v>0</v>
      </c>
      <c r="J76" s="125">
        <f t="shared" si="18"/>
        <v>0</v>
      </c>
      <c r="K76" s="125">
        <f t="shared" si="18"/>
        <v>0</v>
      </c>
      <c r="L76" s="125">
        <f t="shared" si="18"/>
        <v>0</v>
      </c>
      <c r="M76" s="124">
        <f t="shared" si="18"/>
        <v>-92</v>
      </c>
      <c r="N76" s="124">
        <f t="shared" si="18"/>
        <v>0</v>
      </c>
      <c r="O76" s="124">
        <f t="shared" si="18"/>
        <v>0</v>
      </c>
      <c r="P76" s="125">
        <f t="shared" si="18"/>
        <v>0</v>
      </c>
      <c r="Q76" s="125">
        <f t="shared" si="18"/>
        <v>0</v>
      </c>
      <c r="R76" s="125">
        <f t="shared" si="18"/>
        <v>0</v>
      </c>
      <c r="S76" s="124">
        <f t="shared" si="18"/>
        <v>0</v>
      </c>
      <c r="T76" s="124">
        <f t="shared" si="18"/>
        <v>1190</v>
      </c>
      <c r="U76" s="124">
        <f t="shared" si="18"/>
        <v>1190</v>
      </c>
      <c r="V76" s="124">
        <f t="shared" si="18"/>
        <v>0</v>
      </c>
      <c r="W76" s="124">
        <f t="shared" si="18"/>
        <v>0</v>
      </c>
    </row>
    <row r="77" spans="1:23" ht="17.100000000000001" customHeight="1">
      <c r="A77" s="122">
        <v>20601</v>
      </c>
      <c r="B77" s="127" t="s">
        <v>217</v>
      </c>
      <c r="C77" s="128">
        <v>150</v>
      </c>
      <c r="D77" s="124">
        <f t="shared" ref="D77:D86" si="19">SUM(E77:S77)</f>
        <v>5</v>
      </c>
      <c r="E77" s="128">
        <v>0</v>
      </c>
      <c r="F77" s="129">
        <v>0</v>
      </c>
      <c r="G77" s="129">
        <v>0</v>
      </c>
      <c r="H77" s="133">
        <v>0</v>
      </c>
      <c r="I77" s="125">
        <v>0</v>
      </c>
      <c r="J77" s="129">
        <v>0</v>
      </c>
      <c r="K77" s="129">
        <v>0</v>
      </c>
      <c r="L77" s="125">
        <v>0</v>
      </c>
      <c r="M77" s="128">
        <v>5</v>
      </c>
      <c r="N77" s="128">
        <v>0</v>
      </c>
      <c r="O77" s="124">
        <v>0</v>
      </c>
      <c r="P77" s="129">
        <v>0</v>
      </c>
      <c r="Q77" s="125">
        <v>0</v>
      </c>
      <c r="R77" s="129">
        <v>0</v>
      </c>
      <c r="S77" s="128">
        <v>0</v>
      </c>
      <c r="T77" s="124">
        <f t="shared" ref="T77:T86" si="20">C77+D77</f>
        <v>155</v>
      </c>
      <c r="U77" s="124">
        <f>[1]L02!C491</f>
        <v>155</v>
      </c>
      <c r="V77" s="124">
        <f t="shared" ref="V77:V86" si="21">T77-U77</f>
        <v>0</v>
      </c>
      <c r="W77" s="124">
        <v>0</v>
      </c>
    </row>
    <row r="78" spans="1:23" ht="17.100000000000001" customHeight="1">
      <c r="A78" s="122">
        <v>20602</v>
      </c>
      <c r="B78" s="127" t="s">
        <v>218</v>
      </c>
      <c r="C78" s="128">
        <v>0</v>
      </c>
      <c r="D78" s="124">
        <f t="shared" si="19"/>
        <v>0</v>
      </c>
      <c r="E78" s="128">
        <v>0</v>
      </c>
      <c r="F78" s="129">
        <v>0</v>
      </c>
      <c r="G78" s="129">
        <v>0</v>
      </c>
      <c r="H78" s="133">
        <v>0</v>
      </c>
      <c r="I78" s="125">
        <v>0</v>
      </c>
      <c r="J78" s="129">
        <v>0</v>
      </c>
      <c r="K78" s="129">
        <v>0</v>
      </c>
      <c r="L78" s="125">
        <v>0</v>
      </c>
      <c r="M78" s="128">
        <v>0</v>
      </c>
      <c r="N78" s="128">
        <v>0</v>
      </c>
      <c r="O78" s="124">
        <v>0</v>
      </c>
      <c r="P78" s="129">
        <v>0</v>
      </c>
      <c r="Q78" s="125">
        <v>0</v>
      </c>
      <c r="R78" s="129">
        <v>0</v>
      </c>
      <c r="S78" s="128">
        <v>0</v>
      </c>
      <c r="T78" s="124">
        <f t="shared" si="20"/>
        <v>0</v>
      </c>
      <c r="U78" s="124">
        <f>[1]L02!C496</f>
        <v>0</v>
      </c>
      <c r="V78" s="124">
        <f t="shared" si="21"/>
        <v>0</v>
      </c>
      <c r="W78" s="124">
        <v>0</v>
      </c>
    </row>
    <row r="79" spans="1:23" ht="17.100000000000001" customHeight="1">
      <c r="A79" s="122">
        <v>20603</v>
      </c>
      <c r="B79" s="127" t="s">
        <v>219</v>
      </c>
      <c r="C79" s="128">
        <v>0</v>
      </c>
      <c r="D79" s="124">
        <f t="shared" si="19"/>
        <v>0</v>
      </c>
      <c r="E79" s="128">
        <v>0</v>
      </c>
      <c r="F79" s="129">
        <v>0</v>
      </c>
      <c r="G79" s="129">
        <v>0</v>
      </c>
      <c r="H79" s="133">
        <v>0</v>
      </c>
      <c r="I79" s="125">
        <v>0</v>
      </c>
      <c r="J79" s="129">
        <v>0</v>
      </c>
      <c r="K79" s="129">
        <v>0</v>
      </c>
      <c r="L79" s="125">
        <v>0</v>
      </c>
      <c r="M79" s="128">
        <v>0</v>
      </c>
      <c r="N79" s="128">
        <v>0</v>
      </c>
      <c r="O79" s="124">
        <v>0</v>
      </c>
      <c r="P79" s="129">
        <v>0</v>
      </c>
      <c r="Q79" s="125">
        <v>0</v>
      </c>
      <c r="R79" s="129">
        <v>0</v>
      </c>
      <c r="S79" s="128">
        <v>0</v>
      </c>
      <c r="T79" s="124">
        <f t="shared" si="20"/>
        <v>0</v>
      </c>
      <c r="U79" s="124">
        <f>[1]L02!C505</f>
        <v>0</v>
      </c>
      <c r="V79" s="124">
        <f t="shared" si="21"/>
        <v>0</v>
      </c>
      <c r="W79" s="124">
        <v>0</v>
      </c>
    </row>
    <row r="80" spans="1:23" ht="17.100000000000001" customHeight="1">
      <c r="A80" s="122">
        <v>20604</v>
      </c>
      <c r="B80" s="127" t="s">
        <v>220</v>
      </c>
      <c r="C80" s="128">
        <v>898</v>
      </c>
      <c r="D80" s="124">
        <f t="shared" si="19"/>
        <v>-180</v>
      </c>
      <c r="E80" s="128">
        <v>0</v>
      </c>
      <c r="F80" s="129">
        <v>0</v>
      </c>
      <c r="G80" s="129">
        <v>0</v>
      </c>
      <c r="H80" s="133">
        <v>0</v>
      </c>
      <c r="I80" s="125">
        <v>0</v>
      </c>
      <c r="J80" s="129">
        <v>0</v>
      </c>
      <c r="K80" s="129">
        <v>0</v>
      </c>
      <c r="L80" s="125">
        <v>0</v>
      </c>
      <c r="M80" s="128">
        <v>-180</v>
      </c>
      <c r="N80" s="128">
        <v>0</v>
      </c>
      <c r="O80" s="124">
        <v>0</v>
      </c>
      <c r="P80" s="129">
        <v>0</v>
      </c>
      <c r="Q80" s="125">
        <v>0</v>
      </c>
      <c r="R80" s="129">
        <v>0</v>
      </c>
      <c r="S80" s="128">
        <v>0</v>
      </c>
      <c r="T80" s="124">
        <f t="shared" si="20"/>
        <v>718</v>
      </c>
      <c r="U80" s="124">
        <f>[1]L02!C511</f>
        <v>718</v>
      </c>
      <c r="V80" s="124">
        <f t="shared" si="21"/>
        <v>0</v>
      </c>
      <c r="W80" s="124">
        <v>0</v>
      </c>
    </row>
    <row r="81" spans="1:23" ht="17.100000000000001" customHeight="1">
      <c r="A81" s="122">
        <v>20605</v>
      </c>
      <c r="B81" s="127" t="s">
        <v>221</v>
      </c>
      <c r="C81" s="128">
        <v>0</v>
      </c>
      <c r="D81" s="124">
        <f t="shared" si="19"/>
        <v>0</v>
      </c>
      <c r="E81" s="128">
        <v>0</v>
      </c>
      <c r="F81" s="129">
        <v>0</v>
      </c>
      <c r="G81" s="129">
        <v>0</v>
      </c>
      <c r="H81" s="133">
        <v>0</v>
      </c>
      <c r="I81" s="125">
        <v>0</v>
      </c>
      <c r="J81" s="129">
        <v>0</v>
      </c>
      <c r="K81" s="129">
        <v>0</v>
      </c>
      <c r="L81" s="125">
        <v>0</v>
      </c>
      <c r="M81" s="128">
        <v>0</v>
      </c>
      <c r="N81" s="128">
        <v>0</v>
      </c>
      <c r="O81" s="124">
        <v>0</v>
      </c>
      <c r="P81" s="129">
        <v>0</v>
      </c>
      <c r="Q81" s="125">
        <v>0</v>
      </c>
      <c r="R81" s="129">
        <v>0</v>
      </c>
      <c r="S81" s="128">
        <v>0</v>
      </c>
      <c r="T81" s="124">
        <f t="shared" si="20"/>
        <v>0</v>
      </c>
      <c r="U81" s="124">
        <f>[1]L02!C517</f>
        <v>0</v>
      </c>
      <c r="V81" s="124">
        <f t="shared" si="21"/>
        <v>0</v>
      </c>
      <c r="W81" s="124">
        <v>0</v>
      </c>
    </row>
    <row r="82" spans="1:23" ht="17.100000000000001" customHeight="1">
      <c r="A82" s="122">
        <v>20606</v>
      </c>
      <c r="B82" s="127" t="s">
        <v>222</v>
      </c>
      <c r="C82" s="128">
        <v>114</v>
      </c>
      <c r="D82" s="124">
        <f t="shared" si="19"/>
        <v>42</v>
      </c>
      <c r="E82" s="128">
        <v>0</v>
      </c>
      <c r="F82" s="129">
        <v>0</v>
      </c>
      <c r="G82" s="129">
        <v>0</v>
      </c>
      <c r="H82" s="133">
        <v>0</v>
      </c>
      <c r="I82" s="125">
        <v>0</v>
      </c>
      <c r="J82" s="129">
        <v>0</v>
      </c>
      <c r="K82" s="129">
        <v>0</v>
      </c>
      <c r="L82" s="125">
        <v>0</v>
      </c>
      <c r="M82" s="128">
        <v>42</v>
      </c>
      <c r="N82" s="128">
        <v>0</v>
      </c>
      <c r="O82" s="124">
        <v>0</v>
      </c>
      <c r="P82" s="129">
        <v>0</v>
      </c>
      <c r="Q82" s="125">
        <v>0</v>
      </c>
      <c r="R82" s="129">
        <v>0</v>
      </c>
      <c r="S82" s="128">
        <v>0</v>
      </c>
      <c r="T82" s="124">
        <f t="shared" si="20"/>
        <v>156</v>
      </c>
      <c r="U82" s="124">
        <f>[1]L02!C522</f>
        <v>156</v>
      </c>
      <c r="V82" s="124">
        <f t="shared" si="21"/>
        <v>0</v>
      </c>
      <c r="W82" s="124">
        <v>0</v>
      </c>
    </row>
    <row r="83" spans="1:23" ht="17.100000000000001" customHeight="1">
      <c r="A83" s="122">
        <v>20607</v>
      </c>
      <c r="B83" s="127" t="s">
        <v>223</v>
      </c>
      <c r="C83" s="128">
        <v>114</v>
      </c>
      <c r="D83" s="124">
        <f t="shared" si="19"/>
        <v>47</v>
      </c>
      <c r="E83" s="128">
        <v>0</v>
      </c>
      <c r="F83" s="129">
        <v>0</v>
      </c>
      <c r="G83" s="129">
        <v>5</v>
      </c>
      <c r="H83" s="133">
        <v>0</v>
      </c>
      <c r="I83" s="125">
        <v>0</v>
      </c>
      <c r="J83" s="129">
        <v>0</v>
      </c>
      <c r="K83" s="129">
        <v>0</v>
      </c>
      <c r="L83" s="125">
        <v>0</v>
      </c>
      <c r="M83" s="128">
        <v>42</v>
      </c>
      <c r="N83" s="128">
        <v>0</v>
      </c>
      <c r="O83" s="124">
        <v>0</v>
      </c>
      <c r="P83" s="129">
        <v>0</v>
      </c>
      <c r="Q83" s="125">
        <v>0</v>
      </c>
      <c r="R83" s="129">
        <v>0</v>
      </c>
      <c r="S83" s="128">
        <v>0</v>
      </c>
      <c r="T83" s="124">
        <f t="shared" si="20"/>
        <v>161</v>
      </c>
      <c r="U83" s="124">
        <f>[1]L02!C527</f>
        <v>161</v>
      </c>
      <c r="V83" s="124">
        <f t="shared" si="21"/>
        <v>0</v>
      </c>
      <c r="W83" s="124">
        <v>0</v>
      </c>
    </row>
    <row r="84" spans="1:23" ht="17.100000000000001" customHeight="1">
      <c r="A84" s="122">
        <v>20608</v>
      </c>
      <c r="B84" s="127" t="s">
        <v>224</v>
      </c>
      <c r="C84" s="128">
        <v>0</v>
      </c>
      <c r="D84" s="124">
        <f t="shared" si="19"/>
        <v>0</v>
      </c>
      <c r="E84" s="128">
        <v>0</v>
      </c>
      <c r="F84" s="129">
        <v>0</v>
      </c>
      <c r="G84" s="129">
        <v>0</v>
      </c>
      <c r="H84" s="133">
        <v>0</v>
      </c>
      <c r="I84" s="125">
        <v>0</v>
      </c>
      <c r="J84" s="129">
        <v>0</v>
      </c>
      <c r="K84" s="129">
        <v>0</v>
      </c>
      <c r="L84" s="125">
        <v>0</v>
      </c>
      <c r="M84" s="128">
        <v>0</v>
      </c>
      <c r="N84" s="128">
        <v>0</v>
      </c>
      <c r="O84" s="124">
        <v>0</v>
      </c>
      <c r="P84" s="129">
        <v>0</v>
      </c>
      <c r="Q84" s="125">
        <v>0</v>
      </c>
      <c r="R84" s="129">
        <v>0</v>
      </c>
      <c r="S84" s="128">
        <v>0</v>
      </c>
      <c r="T84" s="124">
        <f t="shared" si="20"/>
        <v>0</v>
      </c>
      <c r="U84" s="124">
        <f>[1]L02!C534</f>
        <v>0</v>
      </c>
      <c r="V84" s="124">
        <f t="shared" si="21"/>
        <v>0</v>
      </c>
      <c r="W84" s="124">
        <v>0</v>
      </c>
    </row>
    <row r="85" spans="1:23" ht="17.100000000000001" customHeight="1">
      <c r="A85" s="122">
        <v>20609</v>
      </c>
      <c r="B85" s="127" t="s">
        <v>1615</v>
      </c>
      <c r="C85" s="128">
        <v>0</v>
      </c>
      <c r="D85" s="124">
        <f t="shared" si="19"/>
        <v>0</v>
      </c>
      <c r="E85" s="128">
        <v>0</v>
      </c>
      <c r="F85" s="129">
        <v>0</v>
      </c>
      <c r="G85" s="129">
        <v>0</v>
      </c>
      <c r="H85" s="133">
        <v>0</v>
      </c>
      <c r="I85" s="125">
        <v>0</v>
      </c>
      <c r="J85" s="129">
        <v>0</v>
      </c>
      <c r="K85" s="129">
        <v>0</v>
      </c>
      <c r="L85" s="125">
        <v>0</v>
      </c>
      <c r="M85" s="128">
        <v>0</v>
      </c>
      <c r="N85" s="128">
        <v>0</v>
      </c>
      <c r="O85" s="124">
        <v>0</v>
      </c>
      <c r="P85" s="129">
        <v>0</v>
      </c>
      <c r="Q85" s="125">
        <v>0</v>
      </c>
      <c r="R85" s="129">
        <v>0</v>
      </c>
      <c r="S85" s="128">
        <v>0</v>
      </c>
      <c r="T85" s="124">
        <f t="shared" si="20"/>
        <v>0</v>
      </c>
      <c r="U85" s="124">
        <f>[1]L02!C538</f>
        <v>0</v>
      </c>
      <c r="V85" s="124">
        <f t="shared" si="21"/>
        <v>0</v>
      </c>
      <c r="W85" s="124">
        <v>0</v>
      </c>
    </row>
    <row r="86" spans="1:23" ht="17.100000000000001" customHeight="1">
      <c r="A86" s="122">
        <v>20699</v>
      </c>
      <c r="B86" s="127" t="s">
        <v>225</v>
      </c>
      <c r="C86" s="128">
        <v>1</v>
      </c>
      <c r="D86" s="124">
        <f t="shared" si="19"/>
        <v>-1</v>
      </c>
      <c r="E86" s="128">
        <v>0</v>
      </c>
      <c r="F86" s="129">
        <v>0</v>
      </c>
      <c r="G86" s="129">
        <v>0</v>
      </c>
      <c r="H86" s="133">
        <v>0</v>
      </c>
      <c r="I86" s="125">
        <v>0</v>
      </c>
      <c r="J86" s="129">
        <v>0</v>
      </c>
      <c r="K86" s="129">
        <v>0</v>
      </c>
      <c r="L86" s="125">
        <v>0</v>
      </c>
      <c r="M86" s="128">
        <v>-1</v>
      </c>
      <c r="N86" s="128">
        <v>0</v>
      </c>
      <c r="O86" s="124">
        <v>0</v>
      </c>
      <c r="P86" s="129">
        <v>0</v>
      </c>
      <c r="Q86" s="125">
        <v>0</v>
      </c>
      <c r="R86" s="129">
        <v>0</v>
      </c>
      <c r="S86" s="128">
        <v>0</v>
      </c>
      <c r="T86" s="124">
        <f t="shared" si="20"/>
        <v>0</v>
      </c>
      <c r="U86" s="124">
        <f>[1]L02!C541</f>
        <v>0</v>
      </c>
      <c r="V86" s="124">
        <f t="shared" si="21"/>
        <v>0</v>
      </c>
      <c r="W86" s="124">
        <v>0</v>
      </c>
    </row>
    <row r="87" spans="1:23" ht="17.100000000000001" customHeight="1">
      <c r="A87" s="122">
        <v>207</v>
      </c>
      <c r="B87" s="126" t="s">
        <v>226</v>
      </c>
      <c r="C87" s="124">
        <f t="shared" ref="C87:W87" si="22">SUM(C88:C92)</f>
        <v>1128</v>
      </c>
      <c r="D87" s="124">
        <f t="shared" si="22"/>
        <v>1624</v>
      </c>
      <c r="E87" s="124">
        <f t="shared" si="22"/>
        <v>0</v>
      </c>
      <c r="F87" s="125">
        <f t="shared" si="22"/>
        <v>233</v>
      </c>
      <c r="G87" s="125">
        <f t="shared" si="22"/>
        <v>613</v>
      </c>
      <c r="H87" s="133">
        <f t="shared" si="22"/>
        <v>0</v>
      </c>
      <c r="I87" s="125">
        <f t="shared" si="22"/>
        <v>0</v>
      </c>
      <c r="J87" s="125">
        <f t="shared" si="22"/>
        <v>0</v>
      </c>
      <c r="K87" s="125">
        <f t="shared" si="22"/>
        <v>0</v>
      </c>
      <c r="L87" s="125">
        <f t="shared" si="22"/>
        <v>0</v>
      </c>
      <c r="M87" s="124">
        <f t="shared" si="22"/>
        <v>778</v>
      </c>
      <c r="N87" s="124">
        <f t="shared" si="22"/>
        <v>0</v>
      </c>
      <c r="O87" s="124">
        <f t="shared" si="22"/>
        <v>0</v>
      </c>
      <c r="P87" s="125">
        <f t="shared" si="22"/>
        <v>0</v>
      </c>
      <c r="Q87" s="125">
        <f t="shared" si="22"/>
        <v>0</v>
      </c>
      <c r="R87" s="125">
        <f t="shared" si="22"/>
        <v>0</v>
      </c>
      <c r="S87" s="124">
        <f t="shared" si="22"/>
        <v>0</v>
      </c>
      <c r="T87" s="124">
        <f t="shared" si="22"/>
        <v>2752</v>
      </c>
      <c r="U87" s="124">
        <f t="shared" si="22"/>
        <v>2747</v>
      </c>
      <c r="V87" s="124">
        <f t="shared" si="22"/>
        <v>5</v>
      </c>
      <c r="W87" s="124">
        <f t="shared" si="22"/>
        <v>5</v>
      </c>
    </row>
    <row r="88" spans="1:23" ht="17.100000000000001" customHeight="1">
      <c r="A88" s="122">
        <v>20701</v>
      </c>
      <c r="B88" s="127" t="s">
        <v>227</v>
      </c>
      <c r="C88" s="128">
        <v>864</v>
      </c>
      <c r="D88" s="124">
        <f>SUM(E88:S88)</f>
        <v>759</v>
      </c>
      <c r="E88" s="128">
        <v>0</v>
      </c>
      <c r="F88" s="129">
        <v>233</v>
      </c>
      <c r="G88" s="129">
        <v>0</v>
      </c>
      <c r="H88" s="133">
        <v>0</v>
      </c>
      <c r="I88" s="125">
        <v>0</v>
      </c>
      <c r="J88" s="129">
        <v>0</v>
      </c>
      <c r="K88" s="129">
        <v>0</v>
      </c>
      <c r="L88" s="125">
        <v>0</v>
      </c>
      <c r="M88" s="128">
        <v>526</v>
      </c>
      <c r="N88" s="128">
        <v>0</v>
      </c>
      <c r="O88" s="124">
        <v>0</v>
      </c>
      <c r="P88" s="129">
        <v>0</v>
      </c>
      <c r="Q88" s="125">
        <v>0</v>
      </c>
      <c r="R88" s="129">
        <v>0</v>
      </c>
      <c r="S88" s="128">
        <v>0</v>
      </c>
      <c r="T88" s="124">
        <f>C88+D88</f>
        <v>1623</v>
      </c>
      <c r="U88" s="124">
        <f>[1]L02!C547</f>
        <v>1618</v>
      </c>
      <c r="V88" s="124">
        <f>T88-U88</f>
        <v>5</v>
      </c>
      <c r="W88" s="124">
        <v>5</v>
      </c>
    </row>
    <row r="89" spans="1:23" ht="17.100000000000001" customHeight="1">
      <c r="A89" s="122">
        <v>20702</v>
      </c>
      <c r="B89" s="127" t="s">
        <v>228</v>
      </c>
      <c r="C89" s="128">
        <v>69</v>
      </c>
      <c r="D89" s="124">
        <f>SUM(E89:S89)</f>
        <v>113</v>
      </c>
      <c r="E89" s="128">
        <v>0</v>
      </c>
      <c r="F89" s="129">
        <v>0</v>
      </c>
      <c r="G89" s="129">
        <v>80</v>
      </c>
      <c r="H89" s="133">
        <v>0</v>
      </c>
      <c r="I89" s="125">
        <v>0</v>
      </c>
      <c r="J89" s="129">
        <v>0</v>
      </c>
      <c r="K89" s="129">
        <v>0</v>
      </c>
      <c r="L89" s="125">
        <v>0</v>
      </c>
      <c r="M89" s="128">
        <v>33</v>
      </c>
      <c r="N89" s="128">
        <v>0</v>
      </c>
      <c r="O89" s="124">
        <v>0</v>
      </c>
      <c r="P89" s="129">
        <v>0</v>
      </c>
      <c r="Q89" s="125">
        <v>0</v>
      </c>
      <c r="R89" s="129">
        <v>0</v>
      </c>
      <c r="S89" s="128">
        <v>0</v>
      </c>
      <c r="T89" s="124">
        <f>C89+D89</f>
        <v>182</v>
      </c>
      <c r="U89" s="124">
        <f>[1]L02!C561</f>
        <v>182</v>
      </c>
      <c r="V89" s="124">
        <f>T89-U89</f>
        <v>0</v>
      </c>
      <c r="W89" s="124">
        <v>0</v>
      </c>
    </row>
    <row r="90" spans="1:23" ht="17.100000000000001" customHeight="1">
      <c r="A90" s="122">
        <v>20703</v>
      </c>
      <c r="B90" s="127" t="s">
        <v>229</v>
      </c>
      <c r="C90" s="128">
        <v>40</v>
      </c>
      <c r="D90" s="124">
        <f>SUM(E90:S90)</f>
        <v>178</v>
      </c>
      <c r="E90" s="128">
        <v>0</v>
      </c>
      <c r="F90" s="129">
        <v>0</v>
      </c>
      <c r="G90" s="129">
        <v>0</v>
      </c>
      <c r="H90" s="133">
        <v>0</v>
      </c>
      <c r="I90" s="125">
        <v>0</v>
      </c>
      <c r="J90" s="129">
        <v>0</v>
      </c>
      <c r="K90" s="129">
        <v>0</v>
      </c>
      <c r="L90" s="125">
        <v>0</v>
      </c>
      <c r="M90" s="128">
        <v>178</v>
      </c>
      <c r="N90" s="128">
        <v>0</v>
      </c>
      <c r="O90" s="124">
        <v>0</v>
      </c>
      <c r="P90" s="129">
        <v>0</v>
      </c>
      <c r="Q90" s="125">
        <v>0</v>
      </c>
      <c r="R90" s="129">
        <v>0</v>
      </c>
      <c r="S90" s="128">
        <v>0</v>
      </c>
      <c r="T90" s="124">
        <f>C90+D90</f>
        <v>218</v>
      </c>
      <c r="U90" s="124">
        <f>[1]L02!C569</f>
        <v>218</v>
      </c>
      <c r="V90" s="124">
        <f>T90-U90</f>
        <v>0</v>
      </c>
      <c r="W90" s="124">
        <v>0</v>
      </c>
    </row>
    <row r="91" spans="1:23" ht="17.100000000000001" customHeight="1">
      <c r="A91" s="122">
        <v>20704</v>
      </c>
      <c r="B91" s="127" t="s">
        <v>1616</v>
      </c>
      <c r="C91" s="128">
        <v>155</v>
      </c>
      <c r="D91" s="124">
        <f>SUM(E91:S91)</f>
        <v>53</v>
      </c>
      <c r="E91" s="128">
        <v>0</v>
      </c>
      <c r="F91" s="129">
        <v>0</v>
      </c>
      <c r="G91" s="129">
        <v>50</v>
      </c>
      <c r="H91" s="133">
        <v>0</v>
      </c>
      <c r="I91" s="125">
        <v>0</v>
      </c>
      <c r="J91" s="129">
        <v>0</v>
      </c>
      <c r="K91" s="129">
        <v>0</v>
      </c>
      <c r="L91" s="125">
        <v>0</v>
      </c>
      <c r="M91" s="128">
        <v>3</v>
      </c>
      <c r="N91" s="128">
        <v>0</v>
      </c>
      <c r="O91" s="124">
        <v>0</v>
      </c>
      <c r="P91" s="129">
        <v>0</v>
      </c>
      <c r="Q91" s="125">
        <v>0</v>
      </c>
      <c r="R91" s="129">
        <v>0</v>
      </c>
      <c r="S91" s="128">
        <v>0</v>
      </c>
      <c r="T91" s="124">
        <f>C91+D91</f>
        <v>208</v>
      </c>
      <c r="U91" s="124">
        <f>[1]L02!C580</f>
        <v>208</v>
      </c>
      <c r="V91" s="124">
        <f>T91-U91</f>
        <v>0</v>
      </c>
      <c r="W91" s="124">
        <v>0</v>
      </c>
    </row>
    <row r="92" spans="1:23" ht="17.100000000000001" customHeight="1">
      <c r="A92" s="122">
        <v>20799</v>
      </c>
      <c r="B92" s="127" t="s">
        <v>230</v>
      </c>
      <c r="C92" s="128">
        <v>0</v>
      </c>
      <c r="D92" s="124">
        <f>SUM(E92:S92)</f>
        <v>521</v>
      </c>
      <c r="E92" s="128">
        <v>0</v>
      </c>
      <c r="F92" s="129">
        <v>0</v>
      </c>
      <c r="G92" s="129">
        <v>483</v>
      </c>
      <c r="H92" s="133">
        <v>0</v>
      </c>
      <c r="I92" s="125">
        <v>0</v>
      </c>
      <c r="J92" s="129">
        <v>0</v>
      </c>
      <c r="K92" s="129">
        <v>0</v>
      </c>
      <c r="L92" s="125">
        <v>0</v>
      </c>
      <c r="M92" s="128">
        <v>38</v>
      </c>
      <c r="N92" s="128">
        <v>0</v>
      </c>
      <c r="O92" s="124">
        <v>0</v>
      </c>
      <c r="P92" s="129">
        <v>0</v>
      </c>
      <c r="Q92" s="125">
        <v>0</v>
      </c>
      <c r="R92" s="129">
        <v>0</v>
      </c>
      <c r="S92" s="128">
        <v>0</v>
      </c>
      <c r="T92" s="124">
        <f>C92+D92</f>
        <v>521</v>
      </c>
      <c r="U92" s="124">
        <f>[1]L02!C591</f>
        <v>521</v>
      </c>
      <c r="V92" s="124">
        <f>T92-U92</f>
        <v>0</v>
      </c>
      <c r="W92" s="124">
        <v>0</v>
      </c>
    </row>
    <row r="93" spans="1:23" ht="17.100000000000001" customHeight="1">
      <c r="A93" s="122">
        <v>208</v>
      </c>
      <c r="B93" s="126" t="s">
        <v>231</v>
      </c>
      <c r="C93" s="124">
        <f t="shared" ref="C93:W93" si="23">SUM(C94:C112)</f>
        <v>15440</v>
      </c>
      <c r="D93" s="124">
        <f t="shared" si="23"/>
        <v>15514</v>
      </c>
      <c r="E93" s="124">
        <f t="shared" si="23"/>
        <v>0</v>
      </c>
      <c r="F93" s="125">
        <f t="shared" si="23"/>
        <v>2477</v>
      </c>
      <c r="G93" s="125">
        <f t="shared" si="23"/>
        <v>6784</v>
      </c>
      <c r="H93" s="133">
        <f t="shared" si="23"/>
        <v>471</v>
      </c>
      <c r="I93" s="125">
        <f t="shared" si="23"/>
        <v>0</v>
      </c>
      <c r="J93" s="125">
        <f t="shared" si="23"/>
        <v>0</v>
      </c>
      <c r="K93" s="125">
        <f t="shared" si="23"/>
        <v>0</v>
      </c>
      <c r="L93" s="125">
        <f t="shared" si="23"/>
        <v>0</v>
      </c>
      <c r="M93" s="124">
        <f t="shared" si="23"/>
        <v>5782</v>
      </c>
      <c r="N93" s="124">
        <f t="shared" si="23"/>
        <v>0</v>
      </c>
      <c r="O93" s="124">
        <f t="shared" si="23"/>
        <v>0</v>
      </c>
      <c r="P93" s="125">
        <f t="shared" si="23"/>
        <v>0</v>
      </c>
      <c r="Q93" s="125">
        <f t="shared" si="23"/>
        <v>0</v>
      </c>
      <c r="R93" s="125">
        <f t="shared" si="23"/>
        <v>0</v>
      </c>
      <c r="S93" s="124">
        <f t="shared" si="23"/>
        <v>0</v>
      </c>
      <c r="T93" s="124">
        <f t="shared" si="23"/>
        <v>30954</v>
      </c>
      <c r="U93" s="124">
        <f t="shared" si="23"/>
        <v>30208</v>
      </c>
      <c r="V93" s="124">
        <f t="shared" si="23"/>
        <v>746</v>
      </c>
      <c r="W93" s="124">
        <f t="shared" si="23"/>
        <v>746</v>
      </c>
    </row>
    <row r="94" spans="1:23" ht="17.100000000000001" customHeight="1">
      <c r="A94" s="122">
        <v>20801</v>
      </c>
      <c r="B94" s="127" t="s">
        <v>232</v>
      </c>
      <c r="C94" s="128">
        <v>1163</v>
      </c>
      <c r="D94" s="124">
        <f t="shared" ref="D94:D112" si="24">SUM(E94:S94)</f>
        <v>396</v>
      </c>
      <c r="E94" s="128">
        <v>0</v>
      </c>
      <c r="F94" s="129">
        <v>186</v>
      </c>
      <c r="G94" s="129">
        <v>168</v>
      </c>
      <c r="H94" s="133">
        <v>0</v>
      </c>
      <c r="I94" s="125">
        <v>0</v>
      </c>
      <c r="J94" s="129">
        <v>0</v>
      </c>
      <c r="K94" s="129">
        <v>0</v>
      </c>
      <c r="L94" s="125">
        <v>0</v>
      </c>
      <c r="M94" s="128">
        <v>42</v>
      </c>
      <c r="N94" s="128">
        <v>0</v>
      </c>
      <c r="O94" s="124">
        <v>0</v>
      </c>
      <c r="P94" s="129">
        <v>0</v>
      </c>
      <c r="Q94" s="125">
        <v>0</v>
      </c>
      <c r="R94" s="129">
        <v>0</v>
      </c>
      <c r="S94" s="128">
        <v>0</v>
      </c>
      <c r="T94" s="124">
        <f t="shared" ref="T94:T112" si="25">C94+D94</f>
        <v>1559</v>
      </c>
      <c r="U94" s="124">
        <f>[1]L02!C596</f>
        <v>1559</v>
      </c>
      <c r="V94" s="124">
        <f t="shared" ref="V94:V112" si="26">T94-U94</f>
        <v>0</v>
      </c>
      <c r="W94" s="124">
        <v>0</v>
      </c>
    </row>
    <row r="95" spans="1:23" ht="17.100000000000001" customHeight="1">
      <c r="A95" s="122">
        <v>20802</v>
      </c>
      <c r="B95" s="127" t="s">
        <v>233</v>
      </c>
      <c r="C95" s="128">
        <v>1098</v>
      </c>
      <c r="D95" s="124">
        <f t="shared" si="24"/>
        <v>453</v>
      </c>
      <c r="E95" s="128">
        <v>0</v>
      </c>
      <c r="F95" s="129">
        <v>0</v>
      </c>
      <c r="G95" s="129">
        <v>44</v>
      </c>
      <c r="H95" s="133">
        <v>0</v>
      </c>
      <c r="I95" s="125">
        <v>0</v>
      </c>
      <c r="J95" s="129">
        <v>0</v>
      </c>
      <c r="K95" s="129">
        <v>0</v>
      </c>
      <c r="L95" s="125">
        <v>0</v>
      </c>
      <c r="M95" s="128">
        <v>409</v>
      </c>
      <c r="N95" s="128">
        <v>0</v>
      </c>
      <c r="O95" s="124">
        <v>0</v>
      </c>
      <c r="P95" s="129">
        <v>0</v>
      </c>
      <c r="Q95" s="125">
        <v>0</v>
      </c>
      <c r="R95" s="129">
        <v>0</v>
      </c>
      <c r="S95" s="128">
        <v>0</v>
      </c>
      <c r="T95" s="124">
        <f t="shared" si="25"/>
        <v>1551</v>
      </c>
      <c r="U95" s="124">
        <f>[1]L02!C610</f>
        <v>1551</v>
      </c>
      <c r="V95" s="124">
        <f t="shared" si="26"/>
        <v>0</v>
      </c>
      <c r="W95" s="124">
        <v>0</v>
      </c>
    </row>
    <row r="96" spans="1:23" ht="17.100000000000001" customHeight="1">
      <c r="A96" s="122">
        <v>20803</v>
      </c>
      <c r="B96" s="127" t="s">
        <v>234</v>
      </c>
      <c r="C96" s="128">
        <v>23</v>
      </c>
      <c r="D96" s="124">
        <f t="shared" si="24"/>
        <v>7968</v>
      </c>
      <c r="E96" s="128">
        <v>0</v>
      </c>
      <c r="F96" s="129">
        <v>0</v>
      </c>
      <c r="G96" s="129">
        <v>3677</v>
      </c>
      <c r="H96" s="133">
        <v>0</v>
      </c>
      <c r="I96" s="125">
        <v>0</v>
      </c>
      <c r="J96" s="129">
        <v>0</v>
      </c>
      <c r="K96" s="129">
        <v>0</v>
      </c>
      <c r="L96" s="125">
        <v>0</v>
      </c>
      <c r="M96" s="128">
        <v>4291</v>
      </c>
      <c r="N96" s="128">
        <v>0</v>
      </c>
      <c r="O96" s="124">
        <v>0</v>
      </c>
      <c r="P96" s="129">
        <v>0</v>
      </c>
      <c r="Q96" s="125">
        <v>0</v>
      </c>
      <c r="R96" s="129">
        <v>0</v>
      </c>
      <c r="S96" s="128">
        <v>0</v>
      </c>
      <c r="T96" s="124">
        <f t="shared" si="25"/>
        <v>7991</v>
      </c>
      <c r="U96" s="124">
        <f>[1]L02!C621</f>
        <v>7991</v>
      </c>
      <c r="V96" s="124">
        <f t="shared" si="26"/>
        <v>0</v>
      </c>
      <c r="W96" s="124">
        <v>0</v>
      </c>
    </row>
    <row r="97" spans="1:23" ht="17.100000000000001" customHeight="1">
      <c r="A97" s="122">
        <v>20804</v>
      </c>
      <c r="B97" s="127" t="s">
        <v>235</v>
      </c>
      <c r="C97" s="128">
        <v>0</v>
      </c>
      <c r="D97" s="124">
        <f t="shared" si="24"/>
        <v>0</v>
      </c>
      <c r="E97" s="128">
        <v>0</v>
      </c>
      <c r="F97" s="129">
        <v>0</v>
      </c>
      <c r="G97" s="129">
        <v>0</v>
      </c>
      <c r="H97" s="133">
        <v>0</v>
      </c>
      <c r="I97" s="125">
        <v>0</v>
      </c>
      <c r="J97" s="129">
        <v>0</v>
      </c>
      <c r="K97" s="129">
        <v>0</v>
      </c>
      <c r="L97" s="125">
        <v>0</v>
      </c>
      <c r="M97" s="128">
        <v>0</v>
      </c>
      <c r="N97" s="128">
        <v>0</v>
      </c>
      <c r="O97" s="124">
        <v>0</v>
      </c>
      <c r="P97" s="129">
        <v>0</v>
      </c>
      <c r="Q97" s="125">
        <v>0</v>
      </c>
      <c r="R97" s="129">
        <v>0</v>
      </c>
      <c r="S97" s="128">
        <v>0</v>
      </c>
      <c r="T97" s="124">
        <f t="shared" si="25"/>
        <v>0</v>
      </c>
      <c r="U97" s="124">
        <f>[1]L02!C629</f>
        <v>0</v>
      </c>
      <c r="V97" s="124">
        <f t="shared" si="26"/>
        <v>0</v>
      </c>
      <c r="W97" s="124">
        <v>0</v>
      </c>
    </row>
    <row r="98" spans="1:23" ht="17.100000000000001" customHeight="1">
      <c r="A98" s="122">
        <v>20805</v>
      </c>
      <c r="B98" s="127" t="s">
        <v>236</v>
      </c>
      <c r="C98" s="128">
        <v>8876</v>
      </c>
      <c r="D98" s="124">
        <f t="shared" si="24"/>
        <v>666</v>
      </c>
      <c r="E98" s="128">
        <v>0</v>
      </c>
      <c r="F98" s="129">
        <v>666</v>
      </c>
      <c r="G98" s="129">
        <v>0</v>
      </c>
      <c r="H98" s="133">
        <v>0</v>
      </c>
      <c r="I98" s="125">
        <v>0</v>
      </c>
      <c r="J98" s="129">
        <v>0</v>
      </c>
      <c r="K98" s="129">
        <v>0</v>
      </c>
      <c r="L98" s="125">
        <v>0</v>
      </c>
      <c r="M98" s="128">
        <v>0</v>
      </c>
      <c r="N98" s="128">
        <v>0</v>
      </c>
      <c r="O98" s="124">
        <v>0</v>
      </c>
      <c r="P98" s="129">
        <v>0</v>
      </c>
      <c r="Q98" s="125">
        <v>0</v>
      </c>
      <c r="R98" s="129">
        <v>0</v>
      </c>
      <c r="S98" s="128">
        <v>0</v>
      </c>
      <c r="T98" s="124">
        <f t="shared" si="25"/>
        <v>9542</v>
      </c>
      <c r="U98" s="124">
        <f>[1]L02!C631</f>
        <v>9542</v>
      </c>
      <c r="V98" s="124">
        <f t="shared" si="26"/>
        <v>0</v>
      </c>
      <c r="W98" s="124">
        <v>0</v>
      </c>
    </row>
    <row r="99" spans="1:23" ht="17.100000000000001" customHeight="1">
      <c r="A99" s="122">
        <v>20806</v>
      </c>
      <c r="B99" s="127" t="s">
        <v>237</v>
      </c>
      <c r="C99" s="128">
        <v>0</v>
      </c>
      <c r="D99" s="124">
        <f t="shared" si="24"/>
        <v>0</v>
      </c>
      <c r="E99" s="128">
        <v>0</v>
      </c>
      <c r="F99" s="129">
        <v>0</v>
      </c>
      <c r="G99" s="129">
        <v>0</v>
      </c>
      <c r="H99" s="133">
        <v>0</v>
      </c>
      <c r="I99" s="125">
        <v>0</v>
      </c>
      <c r="J99" s="129">
        <v>0</v>
      </c>
      <c r="K99" s="129">
        <v>0</v>
      </c>
      <c r="L99" s="125">
        <v>0</v>
      </c>
      <c r="M99" s="128">
        <v>0</v>
      </c>
      <c r="N99" s="128">
        <v>0</v>
      </c>
      <c r="O99" s="124">
        <v>0</v>
      </c>
      <c r="P99" s="129">
        <v>0</v>
      </c>
      <c r="Q99" s="125">
        <v>0</v>
      </c>
      <c r="R99" s="129">
        <v>0</v>
      </c>
      <c r="S99" s="128">
        <v>0</v>
      </c>
      <c r="T99" s="124">
        <f t="shared" si="25"/>
        <v>0</v>
      </c>
      <c r="U99" s="124">
        <f>[1]L02!C640</f>
        <v>0</v>
      </c>
      <c r="V99" s="124">
        <f t="shared" si="26"/>
        <v>0</v>
      </c>
      <c r="W99" s="124">
        <v>0</v>
      </c>
    </row>
    <row r="100" spans="1:23" ht="17.100000000000001" customHeight="1">
      <c r="A100" s="122">
        <v>20807</v>
      </c>
      <c r="B100" s="127" t="s">
        <v>238</v>
      </c>
      <c r="C100" s="128">
        <v>0</v>
      </c>
      <c r="D100" s="124">
        <f t="shared" si="24"/>
        <v>903</v>
      </c>
      <c r="E100" s="128">
        <v>0</v>
      </c>
      <c r="F100" s="129">
        <v>40</v>
      </c>
      <c r="G100" s="129">
        <v>715</v>
      </c>
      <c r="H100" s="133">
        <v>148</v>
      </c>
      <c r="I100" s="125">
        <v>0</v>
      </c>
      <c r="J100" s="129">
        <v>0</v>
      </c>
      <c r="K100" s="129">
        <v>0</v>
      </c>
      <c r="L100" s="125">
        <v>0</v>
      </c>
      <c r="M100" s="128">
        <v>0</v>
      </c>
      <c r="N100" s="128">
        <v>0</v>
      </c>
      <c r="O100" s="124">
        <v>0</v>
      </c>
      <c r="P100" s="129">
        <v>0</v>
      </c>
      <c r="Q100" s="125">
        <v>0</v>
      </c>
      <c r="R100" s="129">
        <v>0</v>
      </c>
      <c r="S100" s="128">
        <v>0</v>
      </c>
      <c r="T100" s="124">
        <f t="shared" si="25"/>
        <v>903</v>
      </c>
      <c r="U100" s="124">
        <f>[1]L02!C644</f>
        <v>710</v>
      </c>
      <c r="V100" s="124">
        <f t="shared" si="26"/>
        <v>193</v>
      </c>
      <c r="W100" s="124">
        <v>193</v>
      </c>
    </row>
    <row r="101" spans="1:23" ht="17.100000000000001" customHeight="1">
      <c r="A101" s="122">
        <v>20808</v>
      </c>
      <c r="B101" s="127" t="s">
        <v>239</v>
      </c>
      <c r="C101" s="128">
        <v>757</v>
      </c>
      <c r="D101" s="124">
        <f t="shared" si="24"/>
        <v>1300</v>
      </c>
      <c r="E101" s="128">
        <v>0</v>
      </c>
      <c r="F101" s="129">
        <v>106</v>
      </c>
      <c r="G101" s="129">
        <v>915</v>
      </c>
      <c r="H101" s="133">
        <v>37</v>
      </c>
      <c r="I101" s="125">
        <v>0</v>
      </c>
      <c r="J101" s="129">
        <v>0</v>
      </c>
      <c r="K101" s="129">
        <v>0</v>
      </c>
      <c r="L101" s="125">
        <v>0</v>
      </c>
      <c r="M101" s="128">
        <v>242</v>
      </c>
      <c r="N101" s="128">
        <v>0</v>
      </c>
      <c r="O101" s="124">
        <v>0</v>
      </c>
      <c r="P101" s="129">
        <v>0</v>
      </c>
      <c r="Q101" s="125">
        <v>0</v>
      </c>
      <c r="R101" s="129">
        <v>0</v>
      </c>
      <c r="S101" s="128">
        <v>0</v>
      </c>
      <c r="T101" s="124">
        <f t="shared" si="25"/>
        <v>2057</v>
      </c>
      <c r="U101" s="124">
        <f>[1]L02!C655</f>
        <v>1876</v>
      </c>
      <c r="V101" s="124">
        <f t="shared" si="26"/>
        <v>181</v>
      </c>
      <c r="W101" s="124">
        <v>181</v>
      </c>
    </row>
    <row r="102" spans="1:23" ht="17.100000000000001" customHeight="1">
      <c r="A102" s="122">
        <v>20809</v>
      </c>
      <c r="B102" s="127" t="s">
        <v>240</v>
      </c>
      <c r="C102" s="128">
        <v>184</v>
      </c>
      <c r="D102" s="124">
        <f t="shared" si="24"/>
        <v>63</v>
      </c>
      <c r="E102" s="128">
        <v>0</v>
      </c>
      <c r="F102" s="129">
        <v>0</v>
      </c>
      <c r="G102" s="129">
        <v>63</v>
      </c>
      <c r="H102" s="133">
        <v>0</v>
      </c>
      <c r="I102" s="125">
        <v>0</v>
      </c>
      <c r="J102" s="129">
        <v>0</v>
      </c>
      <c r="K102" s="129">
        <v>0</v>
      </c>
      <c r="L102" s="125">
        <v>0</v>
      </c>
      <c r="M102" s="128">
        <v>0</v>
      </c>
      <c r="N102" s="128">
        <v>0</v>
      </c>
      <c r="O102" s="124">
        <v>0</v>
      </c>
      <c r="P102" s="129">
        <v>0</v>
      </c>
      <c r="Q102" s="125">
        <v>0</v>
      </c>
      <c r="R102" s="129">
        <v>0</v>
      </c>
      <c r="S102" s="128">
        <v>0</v>
      </c>
      <c r="T102" s="124">
        <f t="shared" si="25"/>
        <v>247</v>
      </c>
      <c r="U102" s="124">
        <f>[1]L02!C663</f>
        <v>107</v>
      </c>
      <c r="V102" s="124">
        <f t="shared" si="26"/>
        <v>140</v>
      </c>
      <c r="W102" s="124">
        <v>140</v>
      </c>
    </row>
    <row r="103" spans="1:23" ht="17.100000000000001" customHeight="1">
      <c r="A103" s="122">
        <v>20810</v>
      </c>
      <c r="B103" s="127" t="s">
        <v>241</v>
      </c>
      <c r="C103" s="128">
        <v>220</v>
      </c>
      <c r="D103" s="124">
        <f t="shared" si="24"/>
        <v>47</v>
      </c>
      <c r="E103" s="128">
        <v>0</v>
      </c>
      <c r="F103" s="129">
        <v>0</v>
      </c>
      <c r="G103" s="129">
        <v>34</v>
      </c>
      <c r="H103" s="133">
        <v>45</v>
      </c>
      <c r="I103" s="125">
        <v>0</v>
      </c>
      <c r="J103" s="129">
        <v>0</v>
      </c>
      <c r="K103" s="129">
        <v>0</v>
      </c>
      <c r="L103" s="125">
        <v>0</v>
      </c>
      <c r="M103" s="128">
        <v>-32</v>
      </c>
      <c r="N103" s="128">
        <v>0</v>
      </c>
      <c r="O103" s="124">
        <v>0</v>
      </c>
      <c r="P103" s="129">
        <v>0</v>
      </c>
      <c r="Q103" s="125">
        <v>0</v>
      </c>
      <c r="R103" s="129">
        <v>0</v>
      </c>
      <c r="S103" s="128">
        <v>0</v>
      </c>
      <c r="T103" s="124">
        <f t="shared" si="25"/>
        <v>267</v>
      </c>
      <c r="U103" s="124">
        <f>[1]L02!C669</f>
        <v>267</v>
      </c>
      <c r="V103" s="124">
        <f t="shared" si="26"/>
        <v>0</v>
      </c>
      <c r="W103" s="124">
        <v>0</v>
      </c>
    </row>
    <row r="104" spans="1:23" ht="17.100000000000001" customHeight="1">
      <c r="A104" s="122">
        <v>20811</v>
      </c>
      <c r="B104" s="127" t="s">
        <v>242</v>
      </c>
      <c r="C104" s="128">
        <v>517</v>
      </c>
      <c r="D104" s="124">
        <f t="shared" si="24"/>
        <v>107</v>
      </c>
      <c r="E104" s="128">
        <v>0</v>
      </c>
      <c r="F104" s="129">
        <v>0</v>
      </c>
      <c r="G104" s="129">
        <v>164</v>
      </c>
      <c r="H104" s="133">
        <v>4</v>
      </c>
      <c r="I104" s="125">
        <v>0</v>
      </c>
      <c r="J104" s="129">
        <v>0</v>
      </c>
      <c r="K104" s="129">
        <v>0</v>
      </c>
      <c r="L104" s="125">
        <v>0</v>
      </c>
      <c r="M104" s="128">
        <v>-61</v>
      </c>
      <c r="N104" s="128">
        <v>0</v>
      </c>
      <c r="O104" s="124">
        <v>0</v>
      </c>
      <c r="P104" s="129">
        <v>0</v>
      </c>
      <c r="Q104" s="125">
        <v>0</v>
      </c>
      <c r="R104" s="129">
        <v>0</v>
      </c>
      <c r="S104" s="128">
        <v>0</v>
      </c>
      <c r="T104" s="124">
        <f t="shared" si="25"/>
        <v>624</v>
      </c>
      <c r="U104" s="124">
        <f>[1]L02!C676</f>
        <v>526</v>
      </c>
      <c r="V104" s="124">
        <f t="shared" si="26"/>
        <v>98</v>
      </c>
      <c r="W104" s="124">
        <v>98</v>
      </c>
    </row>
    <row r="105" spans="1:23" ht="17.100000000000001" customHeight="1">
      <c r="A105" s="122">
        <v>20815</v>
      </c>
      <c r="B105" s="127" t="s">
        <v>243</v>
      </c>
      <c r="C105" s="128">
        <v>25</v>
      </c>
      <c r="D105" s="124">
        <f t="shared" si="24"/>
        <v>552</v>
      </c>
      <c r="E105" s="128">
        <v>0</v>
      </c>
      <c r="F105" s="129">
        <v>0</v>
      </c>
      <c r="G105" s="129">
        <v>348</v>
      </c>
      <c r="H105" s="133">
        <v>175</v>
      </c>
      <c r="I105" s="125">
        <v>0</v>
      </c>
      <c r="J105" s="129">
        <v>0</v>
      </c>
      <c r="K105" s="129">
        <v>0</v>
      </c>
      <c r="L105" s="125">
        <v>0</v>
      </c>
      <c r="M105" s="128">
        <v>29</v>
      </c>
      <c r="N105" s="128">
        <v>0</v>
      </c>
      <c r="O105" s="124">
        <v>0</v>
      </c>
      <c r="P105" s="129">
        <v>0</v>
      </c>
      <c r="Q105" s="125">
        <v>0</v>
      </c>
      <c r="R105" s="129">
        <v>0</v>
      </c>
      <c r="S105" s="128">
        <v>0</v>
      </c>
      <c r="T105" s="124">
        <f t="shared" si="25"/>
        <v>577</v>
      </c>
      <c r="U105" s="124">
        <f>[1]L02!C684</f>
        <v>577</v>
      </c>
      <c r="V105" s="124">
        <f t="shared" si="26"/>
        <v>0</v>
      </c>
      <c r="W105" s="124">
        <v>0</v>
      </c>
    </row>
    <row r="106" spans="1:23" ht="17.100000000000001" customHeight="1">
      <c r="A106" s="122">
        <v>20816</v>
      </c>
      <c r="B106" s="127" t="s">
        <v>244</v>
      </c>
      <c r="C106" s="128">
        <v>1</v>
      </c>
      <c r="D106" s="124">
        <f t="shared" si="24"/>
        <v>0</v>
      </c>
      <c r="E106" s="128">
        <v>0</v>
      </c>
      <c r="F106" s="129">
        <v>0</v>
      </c>
      <c r="G106" s="129">
        <v>0</v>
      </c>
      <c r="H106" s="133">
        <v>1</v>
      </c>
      <c r="I106" s="125">
        <v>0</v>
      </c>
      <c r="J106" s="129">
        <v>0</v>
      </c>
      <c r="K106" s="129">
        <v>0</v>
      </c>
      <c r="L106" s="125">
        <v>0</v>
      </c>
      <c r="M106" s="128">
        <v>-1</v>
      </c>
      <c r="N106" s="128">
        <v>0</v>
      </c>
      <c r="O106" s="124">
        <v>0</v>
      </c>
      <c r="P106" s="129">
        <v>0</v>
      </c>
      <c r="Q106" s="125">
        <v>0</v>
      </c>
      <c r="R106" s="129">
        <v>0</v>
      </c>
      <c r="S106" s="128">
        <v>0</v>
      </c>
      <c r="T106" s="124">
        <f t="shared" si="25"/>
        <v>1</v>
      </c>
      <c r="U106" s="124">
        <f>[1]L02!C689</f>
        <v>1</v>
      </c>
      <c r="V106" s="124">
        <f t="shared" si="26"/>
        <v>0</v>
      </c>
      <c r="W106" s="124">
        <v>0</v>
      </c>
    </row>
    <row r="107" spans="1:23" ht="17.100000000000001" customHeight="1">
      <c r="A107" s="122">
        <v>20819</v>
      </c>
      <c r="B107" s="127" t="s">
        <v>245</v>
      </c>
      <c r="C107" s="128">
        <v>604</v>
      </c>
      <c r="D107" s="124">
        <f t="shared" si="24"/>
        <v>3256</v>
      </c>
      <c r="E107" s="128">
        <v>0</v>
      </c>
      <c r="F107" s="129">
        <v>1116</v>
      </c>
      <c r="G107" s="129">
        <v>527</v>
      </c>
      <c r="H107" s="133">
        <v>0</v>
      </c>
      <c r="I107" s="125">
        <v>0</v>
      </c>
      <c r="J107" s="129">
        <v>0</v>
      </c>
      <c r="K107" s="129">
        <v>0</v>
      </c>
      <c r="L107" s="125">
        <v>0</v>
      </c>
      <c r="M107" s="128">
        <v>1613</v>
      </c>
      <c r="N107" s="128">
        <v>0</v>
      </c>
      <c r="O107" s="124">
        <v>0</v>
      </c>
      <c r="P107" s="129">
        <v>0</v>
      </c>
      <c r="Q107" s="125">
        <v>0</v>
      </c>
      <c r="R107" s="129">
        <v>0</v>
      </c>
      <c r="S107" s="128">
        <v>0</v>
      </c>
      <c r="T107" s="124">
        <f t="shared" si="25"/>
        <v>3860</v>
      </c>
      <c r="U107" s="124">
        <f>[1]L02!C694</f>
        <v>3860</v>
      </c>
      <c r="V107" s="124">
        <f t="shared" si="26"/>
        <v>0</v>
      </c>
      <c r="W107" s="124">
        <v>0</v>
      </c>
    </row>
    <row r="108" spans="1:23" ht="17.100000000000001" customHeight="1">
      <c r="A108" s="122">
        <v>20820</v>
      </c>
      <c r="B108" s="127" t="s">
        <v>246</v>
      </c>
      <c r="C108" s="128">
        <v>104</v>
      </c>
      <c r="D108" s="124">
        <f t="shared" si="24"/>
        <v>339</v>
      </c>
      <c r="E108" s="128">
        <v>0</v>
      </c>
      <c r="F108" s="129">
        <v>222</v>
      </c>
      <c r="G108" s="129">
        <v>117</v>
      </c>
      <c r="H108" s="133">
        <v>0</v>
      </c>
      <c r="I108" s="125">
        <v>0</v>
      </c>
      <c r="J108" s="129">
        <v>0</v>
      </c>
      <c r="K108" s="129">
        <v>0</v>
      </c>
      <c r="L108" s="125">
        <v>0</v>
      </c>
      <c r="M108" s="128">
        <v>0</v>
      </c>
      <c r="N108" s="128">
        <v>0</v>
      </c>
      <c r="O108" s="124">
        <v>0</v>
      </c>
      <c r="P108" s="129">
        <v>0</v>
      </c>
      <c r="Q108" s="125">
        <v>0</v>
      </c>
      <c r="R108" s="129">
        <v>0</v>
      </c>
      <c r="S108" s="128">
        <v>0</v>
      </c>
      <c r="T108" s="124">
        <f t="shared" si="25"/>
        <v>443</v>
      </c>
      <c r="U108" s="124">
        <f>[1]L02!C697</f>
        <v>326</v>
      </c>
      <c r="V108" s="124">
        <f t="shared" si="26"/>
        <v>117</v>
      </c>
      <c r="W108" s="124">
        <v>117</v>
      </c>
    </row>
    <row r="109" spans="1:23" ht="17.100000000000001" customHeight="1">
      <c r="A109" s="122">
        <v>20821</v>
      </c>
      <c r="B109" s="127" t="s">
        <v>247</v>
      </c>
      <c r="C109" s="128">
        <v>826</v>
      </c>
      <c r="D109" s="124">
        <f t="shared" si="24"/>
        <v>195</v>
      </c>
      <c r="E109" s="128">
        <v>0</v>
      </c>
      <c r="F109" s="129">
        <v>141</v>
      </c>
      <c r="G109" s="129">
        <v>0</v>
      </c>
      <c r="H109" s="133">
        <v>54</v>
      </c>
      <c r="I109" s="125">
        <v>0</v>
      </c>
      <c r="J109" s="129">
        <v>0</v>
      </c>
      <c r="K109" s="129">
        <v>0</v>
      </c>
      <c r="L109" s="125">
        <v>0</v>
      </c>
      <c r="M109" s="128">
        <v>0</v>
      </c>
      <c r="N109" s="128">
        <v>0</v>
      </c>
      <c r="O109" s="124">
        <v>0</v>
      </c>
      <c r="P109" s="129">
        <v>0</v>
      </c>
      <c r="Q109" s="125">
        <v>0</v>
      </c>
      <c r="R109" s="129">
        <v>0</v>
      </c>
      <c r="S109" s="128">
        <v>0</v>
      </c>
      <c r="T109" s="124">
        <f t="shared" si="25"/>
        <v>1021</v>
      </c>
      <c r="U109" s="124">
        <f>[1]L02!C700</f>
        <v>1021</v>
      </c>
      <c r="V109" s="124">
        <f t="shared" si="26"/>
        <v>0</v>
      </c>
      <c r="W109" s="124">
        <v>0</v>
      </c>
    </row>
    <row r="110" spans="1:23" ht="17.100000000000001" customHeight="1">
      <c r="A110" s="122">
        <v>20824</v>
      </c>
      <c r="B110" s="127" t="s">
        <v>248</v>
      </c>
      <c r="C110" s="128">
        <v>0</v>
      </c>
      <c r="D110" s="124">
        <f t="shared" si="24"/>
        <v>0</v>
      </c>
      <c r="E110" s="128">
        <v>0</v>
      </c>
      <c r="F110" s="129">
        <v>0</v>
      </c>
      <c r="G110" s="129">
        <v>0</v>
      </c>
      <c r="H110" s="133">
        <v>0</v>
      </c>
      <c r="I110" s="125">
        <v>0</v>
      </c>
      <c r="J110" s="129">
        <v>0</v>
      </c>
      <c r="K110" s="129">
        <v>0</v>
      </c>
      <c r="L110" s="125">
        <v>0</v>
      </c>
      <c r="M110" s="128">
        <v>0</v>
      </c>
      <c r="N110" s="128">
        <v>0</v>
      </c>
      <c r="O110" s="124">
        <v>0</v>
      </c>
      <c r="P110" s="129">
        <v>0</v>
      </c>
      <c r="Q110" s="125">
        <v>0</v>
      </c>
      <c r="R110" s="129">
        <v>0</v>
      </c>
      <c r="S110" s="128">
        <v>0</v>
      </c>
      <c r="T110" s="124">
        <f t="shared" si="25"/>
        <v>0</v>
      </c>
      <c r="U110" s="124">
        <f>[1]L02!C703</f>
        <v>0</v>
      </c>
      <c r="V110" s="124">
        <f t="shared" si="26"/>
        <v>0</v>
      </c>
      <c r="W110" s="124">
        <v>0</v>
      </c>
    </row>
    <row r="111" spans="1:23" ht="17.100000000000001" customHeight="1">
      <c r="A111" s="122">
        <v>20825</v>
      </c>
      <c r="B111" s="127" t="s">
        <v>249</v>
      </c>
      <c r="C111" s="128">
        <v>26</v>
      </c>
      <c r="D111" s="124">
        <f t="shared" si="24"/>
        <v>12</v>
      </c>
      <c r="E111" s="128">
        <v>0</v>
      </c>
      <c r="F111" s="129">
        <v>0</v>
      </c>
      <c r="G111" s="129">
        <v>5</v>
      </c>
      <c r="H111" s="133">
        <v>7</v>
      </c>
      <c r="I111" s="125">
        <v>0</v>
      </c>
      <c r="J111" s="129">
        <v>0</v>
      </c>
      <c r="K111" s="129">
        <v>0</v>
      </c>
      <c r="L111" s="125">
        <v>0</v>
      </c>
      <c r="M111" s="128">
        <v>0</v>
      </c>
      <c r="N111" s="128">
        <v>0</v>
      </c>
      <c r="O111" s="124">
        <v>0</v>
      </c>
      <c r="P111" s="129">
        <v>0</v>
      </c>
      <c r="Q111" s="125">
        <v>0</v>
      </c>
      <c r="R111" s="129">
        <v>0</v>
      </c>
      <c r="S111" s="128">
        <v>0</v>
      </c>
      <c r="T111" s="124">
        <f t="shared" si="25"/>
        <v>38</v>
      </c>
      <c r="U111" s="124">
        <f>[1]L02!C706</f>
        <v>21</v>
      </c>
      <c r="V111" s="124">
        <f t="shared" si="26"/>
        <v>17</v>
      </c>
      <c r="W111" s="124">
        <v>17</v>
      </c>
    </row>
    <row r="112" spans="1:23" ht="17.100000000000001" customHeight="1">
      <c r="A112" s="122">
        <v>20899</v>
      </c>
      <c r="B112" s="127" t="s">
        <v>250</v>
      </c>
      <c r="C112" s="128">
        <v>1016</v>
      </c>
      <c r="D112" s="124">
        <f t="shared" si="24"/>
        <v>-743</v>
      </c>
      <c r="E112" s="128">
        <v>0</v>
      </c>
      <c r="F112" s="129">
        <v>0</v>
      </c>
      <c r="G112" s="129">
        <v>7</v>
      </c>
      <c r="H112" s="133">
        <v>0</v>
      </c>
      <c r="I112" s="125">
        <v>0</v>
      </c>
      <c r="J112" s="129">
        <v>0</v>
      </c>
      <c r="K112" s="129">
        <v>0</v>
      </c>
      <c r="L112" s="125">
        <v>0</v>
      </c>
      <c r="M112" s="128">
        <v>-750</v>
      </c>
      <c r="N112" s="128">
        <v>0</v>
      </c>
      <c r="O112" s="124">
        <v>0</v>
      </c>
      <c r="P112" s="129">
        <v>0</v>
      </c>
      <c r="Q112" s="125">
        <v>0</v>
      </c>
      <c r="R112" s="129">
        <v>0</v>
      </c>
      <c r="S112" s="128">
        <v>0</v>
      </c>
      <c r="T112" s="124">
        <f t="shared" si="25"/>
        <v>273</v>
      </c>
      <c r="U112" s="124">
        <f>[1]L02!C709</f>
        <v>273</v>
      </c>
      <c r="V112" s="124">
        <f t="shared" si="26"/>
        <v>0</v>
      </c>
      <c r="W112" s="124">
        <v>0</v>
      </c>
    </row>
    <row r="113" spans="1:23" ht="17.100000000000001" customHeight="1">
      <c r="A113" s="122">
        <v>210</v>
      </c>
      <c r="B113" s="126" t="s">
        <v>251</v>
      </c>
      <c r="C113" s="124">
        <f t="shared" ref="C113:W113" si="27">SUM(C114:C122)</f>
        <v>14576</v>
      </c>
      <c r="D113" s="124">
        <f t="shared" si="27"/>
        <v>23418</v>
      </c>
      <c r="E113" s="124">
        <f t="shared" si="27"/>
        <v>0</v>
      </c>
      <c r="F113" s="125">
        <f t="shared" si="27"/>
        <v>835</v>
      </c>
      <c r="G113" s="125">
        <f t="shared" si="27"/>
        <v>6340</v>
      </c>
      <c r="H113" s="133">
        <f t="shared" si="27"/>
        <v>117</v>
      </c>
      <c r="I113" s="125">
        <f t="shared" si="27"/>
        <v>0</v>
      </c>
      <c r="J113" s="125">
        <f t="shared" si="27"/>
        <v>0</v>
      </c>
      <c r="K113" s="125">
        <f t="shared" si="27"/>
        <v>0</v>
      </c>
      <c r="L113" s="125">
        <f t="shared" si="27"/>
        <v>0</v>
      </c>
      <c r="M113" s="124">
        <f t="shared" si="27"/>
        <v>16126</v>
      </c>
      <c r="N113" s="124">
        <f t="shared" si="27"/>
        <v>0</v>
      </c>
      <c r="O113" s="124">
        <f t="shared" si="27"/>
        <v>0</v>
      </c>
      <c r="P113" s="125">
        <f t="shared" si="27"/>
        <v>0</v>
      </c>
      <c r="Q113" s="125">
        <f t="shared" si="27"/>
        <v>0</v>
      </c>
      <c r="R113" s="125">
        <f t="shared" si="27"/>
        <v>0</v>
      </c>
      <c r="S113" s="124">
        <f t="shared" si="27"/>
        <v>0</v>
      </c>
      <c r="T113" s="124">
        <f t="shared" si="27"/>
        <v>37994</v>
      </c>
      <c r="U113" s="124">
        <f t="shared" si="27"/>
        <v>37989</v>
      </c>
      <c r="V113" s="124">
        <f t="shared" si="27"/>
        <v>5</v>
      </c>
      <c r="W113" s="124">
        <f t="shared" si="27"/>
        <v>5</v>
      </c>
    </row>
    <row r="114" spans="1:23" ht="17.100000000000001" customHeight="1">
      <c r="A114" s="122">
        <v>21001</v>
      </c>
      <c r="B114" s="127" t="s">
        <v>252</v>
      </c>
      <c r="C114" s="128">
        <v>479</v>
      </c>
      <c r="D114" s="124">
        <f t="shared" ref="D114:D122" si="28">SUM(E114:S114)</f>
        <v>224</v>
      </c>
      <c r="E114" s="128">
        <v>0</v>
      </c>
      <c r="F114" s="129">
        <v>224</v>
      </c>
      <c r="G114" s="129">
        <v>0</v>
      </c>
      <c r="H114" s="133">
        <v>0</v>
      </c>
      <c r="I114" s="125">
        <v>0</v>
      </c>
      <c r="J114" s="129">
        <v>0</v>
      </c>
      <c r="K114" s="129">
        <v>0</v>
      </c>
      <c r="L114" s="125">
        <v>0</v>
      </c>
      <c r="M114" s="128">
        <v>0</v>
      </c>
      <c r="N114" s="128">
        <v>0</v>
      </c>
      <c r="O114" s="124">
        <v>0</v>
      </c>
      <c r="P114" s="129">
        <v>0</v>
      </c>
      <c r="Q114" s="125">
        <v>0</v>
      </c>
      <c r="R114" s="129">
        <v>0</v>
      </c>
      <c r="S114" s="128">
        <v>0</v>
      </c>
      <c r="T114" s="124">
        <f t="shared" ref="T114:T122" si="29">C114+D114</f>
        <v>703</v>
      </c>
      <c r="U114" s="124">
        <f>[1]L02!C712</f>
        <v>703</v>
      </c>
      <c r="V114" s="124">
        <f t="shared" ref="V114:V122" si="30">T114-U114</f>
        <v>0</v>
      </c>
      <c r="W114" s="124">
        <v>0</v>
      </c>
    </row>
    <row r="115" spans="1:23" ht="17.100000000000001" customHeight="1">
      <c r="A115" s="122">
        <v>21002</v>
      </c>
      <c r="B115" s="127" t="s">
        <v>253</v>
      </c>
      <c r="C115" s="128">
        <v>1246</v>
      </c>
      <c r="D115" s="124">
        <f t="shared" si="28"/>
        <v>1309</v>
      </c>
      <c r="E115" s="128">
        <v>0</v>
      </c>
      <c r="F115" s="129">
        <v>533</v>
      </c>
      <c r="G115" s="129">
        <v>115</v>
      </c>
      <c r="H115" s="133">
        <v>0</v>
      </c>
      <c r="I115" s="125">
        <v>0</v>
      </c>
      <c r="J115" s="129">
        <v>0</v>
      </c>
      <c r="K115" s="129">
        <v>0</v>
      </c>
      <c r="L115" s="125">
        <v>0</v>
      </c>
      <c r="M115" s="128">
        <v>661</v>
      </c>
      <c r="N115" s="128">
        <v>0</v>
      </c>
      <c r="O115" s="124">
        <v>0</v>
      </c>
      <c r="P115" s="129">
        <v>0</v>
      </c>
      <c r="Q115" s="125">
        <v>0</v>
      </c>
      <c r="R115" s="129">
        <v>0</v>
      </c>
      <c r="S115" s="128">
        <v>0</v>
      </c>
      <c r="T115" s="124">
        <f t="shared" si="29"/>
        <v>2555</v>
      </c>
      <c r="U115" s="124">
        <f>[1]L02!C717</f>
        <v>2555</v>
      </c>
      <c r="V115" s="124">
        <f t="shared" si="30"/>
        <v>0</v>
      </c>
      <c r="W115" s="124">
        <v>0</v>
      </c>
    </row>
    <row r="116" spans="1:23" ht="17.100000000000001" customHeight="1">
      <c r="A116" s="122">
        <v>21003</v>
      </c>
      <c r="B116" s="127" t="s">
        <v>254</v>
      </c>
      <c r="C116" s="128">
        <v>3632</v>
      </c>
      <c r="D116" s="124">
        <f t="shared" si="28"/>
        <v>871</v>
      </c>
      <c r="E116" s="128">
        <v>0</v>
      </c>
      <c r="F116" s="129">
        <v>0</v>
      </c>
      <c r="G116" s="129">
        <v>1289</v>
      </c>
      <c r="H116" s="133">
        <v>0</v>
      </c>
      <c r="I116" s="125">
        <v>0</v>
      </c>
      <c r="J116" s="129">
        <v>0</v>
      </c>
      <c r="K116" s="129">
        <v>0</v>
      </c>
      <c r="L116" s="125">
        <v>0</v>
      </c>
      <c r="M116" s="128">
        <v>-418</v>
      </c>
      <c r="N116" s="128">
        <v>0</v>
      </c>
      <c r="O116" s="124">
        <v>0</v>
      </c>
      <c r="P116" s="129">
        <v>0</v>
      </c>
      <c r="Q116" s="125">
        <v>0</v>
      </c>
      <c r="R116" s="129">
        <v>0</v>
      </c>
      <c r="S116" s="128">
        <v>0</v>
      </c>
      <c r="T116" s="124">
        <f t="shared" si="29"/>
        <v>4503</v>
      </c>
      <c r="U116" s="124">
        <f>[1]L02!C730</f>
        <v>4503</v>
      </c>
      <c r="V116" s="124">
        <f t="shared" si="30"/>
        <v>0</v>
      </c>
      <c r="W116" s="124">
        <v>0</v>
      </c>
    </row>
    <row r="117" spans="1:23" ht="17.100000000000001" customHeight="1">
      <c r="A117" s="122">
        <v>21004</v>
      </c>
      <c r="B117" s="127" t="s">
        <v>255</v>
      </c>
      <c r="C117" s="128">
        <v>1529</v>
      </c>
      <c r="D117" s="124">
        <f t="shared" si="28"/>
        <v>2070</v>
      </c>
      <c r="E117" s="128">
        <v>0</v>
      </c>
      <c r="F117" s="129">
        <v>1</v>
      </c>
      <c r="G117" s="129">
        <v>2426</v>
      </c>
      <c r="H117" s="133">
        <v>112</v>
      </c>
      <c r="I117" s="125">
        <v>0</v>
      </c>
      <c r="J117" s="129">
        <v>0</v>
      </c>
      <c r="K117" s="129">
        <v>0</v>
      </c>
      <c r="L117" s="125">
        <v>0</v>
      </c>
      <c r="M117" s="128">
        <v>-469</v>
      </c>
      <c r="N117" s="128">
        <v>0</v>
      </c>
      <c r="O117" s="124">
        <v>0</v>
      </c>
      <c r="P117" s="129">
        <v>0</v>
      </c>
      <c r="Q117" s="125">
        <v>0</v>
      </c>
      <c r="R117" s="129">
        <v>0</v>
      </c>
      <c r="S117" s="128">
        <v>0</v>
      </c>
      <c r="T117" s="124">
        <f t="shared" si="29"/>
        <v>3599</v>
      </c>
      <c r="U117" s="124">
        <f>[1]L02!C734</f>
        <v>3599</v>
      </c>
      <c r="V117" s="124">
        <f t="shared" si="30"/>
        <v>0</v>
      </c>
      <c r="W117" s="124">
        <v>0</v>
      </c>
    </row>
    <row r="118" spans="1:23" ht="17.100000000000001" customHeight="1">
      <c r="A118" s="122">
        <v>21005</v>
      </c>
      <c r="B118" s="127" t="s">
        <v>256</v>
      </c>
      <c r="C118" s="128">
        <v>4245</v>
      </c>
      <c r="D118" s="124">
        <f t="shared" si="28"/>
        <v>18377</v>
      </c>
      <c r="E118" s="128">
        <v>0</v>
      </c>
      <c r="F118" s="129">
        <v>77</v>
      </c>
      <c r="G118" s="129">
        <v>829</v>
      </c>
      <c r="H118" s="133">
        <v>5</v>
      </c>
      <c r="I118" s="125">
        <v>0</v>
      </c>
      <c r="J118" s="129">
        <v>0</v>
      </c>
      <c r="K118" s="129">
        <v>0</v>
      </c>
      <c r="L118" s="125">
        <v>0</v>
      </c>
      <c r="M118" s="128">
        <v>17466</v>
      </c>
      <c r="N118" s="128">
        <v>0</v>
      </c>
      <c r="O118" s="124">
        <v>0</v>
      </c>
      <c r="P118" s="129">
        <v>0</v>
      </c>
      <c r="Q118" s="125">
        <v>0</v>
      </c>
      <c r="R118" s="129">
        <v>0</v>
      </c>
      <c r="S118" s="128">
        <v>0</v>
      </c>
      <c r="T118" s="124">
        <f t="shared" si="29"/>
        <v>22622</v>
      </c>
      <c r="U118" s="124">
        <f>[1]L02!C746</f>
        <v>22617</v>
      </c>
      <c r="V118" s="124">
        <f t="shared" si="30"/>
        <v>5</v>
      </c>
      <c r="W118" s="124">
        <v>5</v>
      </c>
    </row>
    <row r="119" spans="1:23" ht="17.100000000000001" customHeight="1">
      <c r="A119" s="122">
        <v>21006</v>
      </c>
      <c r="B119" s="127" t="s">
        <v>257</v>
      </c>
      <c r="C119" s="128">
        <v>60</v>
      </c>
      <c r="D119" s="124">
        <f t="shared" si="28"/>
        <v>0</v>
      </c>
      <c r="E119" s="128">
        <v>0</v>
      </c>
      <c r="F119" s="129">
        <v>0</v>
      </c>
      <c r="G119" s="129">
        <v>60</v>
      </c>
      <c r="H119" s="133">
        <v>0</v>
      </c>
      <c r="I119" s="125">
        <v>0</v>
      </c>
      <c r="J119" s="129">
        <v>0</v>
      </c>
      <c r="K119" s="129">
        <v>0</v>
      </c>
      <c r="L119" s="125">
        <v>0</v>
      </c>
      <c r="M119" s="128">
        <v>-60</v>
      </c>
      <c r="N119" s="128">
        <v>0</v>
      </c>
      <c r="O119" s="124">
        <v>0</v>
      </c>
      <c r="P119" s="129">
        <v>0</v>
      </c>
      <c r="Q119" s="125">
        <v>0</v>
      </c>
      <c r="R119" s="129">
        <v>0</v>
      </c>
      <c r="S119" s="128">
        <v>0</v>
      </c>
      <c r="T119" s="124">
        <f t="shared" si="29"/>
        <v>60</v>
      </c>
      <c r="U119" s="124">
        <f>[1]L02!C756</f>
        <v>60</v>
      </c>
      <c r="V119" s="124">
        <f t="shared" si="30"/>
        <v>0</v>
      </c>
      <c r="W119" s="124">
        <v>0</v>
      </c>
    </row>
    <row r="120" spans="1:23" ht="17.100000000000001" customHeight="1">
      <c r="A120" s="122">
        <v>21007</v>
      </c>
      <c r="B120" s="127" t="s">
        <v>258</v>
      </c>
      <c r="C120" s="128">
        <v>2538</v>
      </c>
      <c r="D120" s="124">
        <f t="shared" si="28"/>
        <v>-165</v>
      </c>
      <c r="E120" s="128">
        <v>0</v>
      </c>
      <c r="F120" s="129">
        <v>0</v>
      </c>
      <c r="G120" s="129">
        <v>539</v>
      </c>
      <c r="H120" s="133">
        <v>0</v>
      </c>
      <c r="I120" s="125">
        <v>0</v>
      </c>
      <c r="J120" s="129">
        <v>0</v>
      </c>
      <c r="K120" s="129">
        <v>0</v>
      </c>
      <c r="L120" s="125">
        <v>0</v>
      </c>
      <c r="M120" s="128">
        <v>-704</v>
      </c>
      <c r="N120" s="128">
        <v>0</v>
      </c>
      <c r="O120" s="124">
        <v>0</v>
      </c>
      <c r="P120" s="129">
        <v>0</v>
      </c>
      <c r="Q120" s="125">
        <v>0</v>
      </c>
      <c r="R120" s="129">
        <v>0</v>
      </c>
      <c r="S120" s="128">
        <v>0</v>
      </c>
      <c r="T120" s="124">
        <f t="shared" si="29"/>
        <v>2373</v>
      </c>
      <c r="U120" s="124">
        <f>[1]L02!C759</f>
        <v>2373</v>
      </c>
      <c r="V120" s="124">
        <f t="shared" si="30"/>
        <v>0</v>
      </c>
      <c r="W120" s="124">
        <v>0</v>
      </c>
    </row>
    <row r="121" spans="1:23" ht="17.100000000000001" customHeight="1">
      <c r="A121" s="122">
        <v>21010</v>
      </c>
      <c r="B121" s="127" t="s">
        <v>259</v>
      </c>
      <c r="C121" s="128">
        <v>847</v>
      </c>
      <c r="D121" s="124">
        <f t="shared" si="28"/>
        <v>360</v>
      </c>
      <c r="E121" s="128">
        <v>0</v>
      </c>
      <c r="F121" s="129">
        <v>0</v>
      </c>
      <c r="G121" s="129">
        <v>421</v>
      </c>
      <c r="H121" s="133">
        <v>0</v>
      </c>
      <c r="I121" s="125">
        <v>0</v>
      </c>
      <c r="J121" s="129">
        <v>0</v>
      </c>
      <c r="K121" s="129">
        <v>0</v>
      </c>
      <c r="L121" s="125">
        <v>0</v>
      </c>
      <c r="M121" s="128">
        <v>-61</v>
      </c>
      <c r="N121" s="128">
        <v>0</v>
      </c>
      <c r="O121" s="124">
        <v>0</v>
      </c>
      <c r="P121" s="129">
        <v>0</v>
      </c>
      <c r="Q121" s="125">
        <v>0</v>
      </c>
      <c r="R121" s="129">
        <v>0</v>
      </c>
      <c r="S121" s="128">
        <v>0</v>
      </c>
      <c r="T121" s="124">
        <f t="shared" si="29"/>
        <v>1207</v>
      </c>
      <c r="U121" s="124">
        <f>[1]L02!C763</f>
        <v>1207</v>
      </c>
      <c r="V121" s="124">
        <f t="shared" si="30"/>
        <v>0</v>
      </c>
      <c r="W121" s="124">
        <v>0</v>
      </c>
    </row>
    <row r="122" spans="1:23" ht="17.100000000000001" customHeight="1">
      <c r="A122" s="122">
        <v>21099</v>
      </c>
      <c r="B122" s="127" t="s">
        <v>260</v>
      </c>
      <c r="C122" s="128">
        <v>0</v>
      </c>
      <c r="D122" s="124">
        <f t="shared" si="28"/>
        <v>372</v>
      </c>
      <c r="E122" s="128">
        <v>0</v>
      </c>
      <c r="F122" s="129">
        <v>0</v>
      </c>
      <c r="G122" s="129">
        <v>661</v>
      </c>
      <c r="H122" s="133">
        <v>0</v>
      </c>
      <c r="I122" s="125">
        <v>0</v>
      </c>
      <c r="J122" s="129">
        <v>0</v>
      </c>
      <c r="K122" s="129">
        <v>0</v>
      </c>
      <c r="L122" s="125">
        <v>0</v>
      </c>
      <c r="M122" s="128">
        <v>-289</v>
      </c>
      <c r="N122" s="128">
        <v>0</v>
      </c>
      <c r="O122" s="124">
        <v>0</v>
      </c>
      <c r="P122" s="129">
        <v>0</v>
      </c>
      <c r="Q122" s="125">
        <v>0</v>
      </c>
      <c r="R122" s="129">
        <v>0</v>
      </c>
      <c r="S122" s="128">
        <v>0</v>
      </c>
      <c r="T122" s="124">
        <f t="shared" si="29"/>
        <v>372</v>
      </c>
      <c r="U122" s="124">
        <f>[1]L02!C773</f>
        <v>372</v>
      </c>
      <c r="V122" s="124">
        <f t="shared" si="30"/>
        <v>0</v>
      </c>
      <c r="W122" s="124">
        <v>0</v>
      </c>
    </row>
    <row r="123" spans="1:23" ht="17.100000000000001" customHeight="1">
      <c r="A123" s="122">
        <v>211</v>
      </c>
      <c r="B123" s="126" t="s">
        <v>261</v>
      </c>
      <c r="C123" s="124">
        <f t="shared" ref="C123:W123" si="31">SUM(C124:C126,C128:C139)</f>
        <v>1659</v>
      </c>
      <c r="D123" s="124">
        <f t="shared" si="31"/>
        <v>3950</v>
      </c>
      <c r="E123" s="124">
        <f t="shared" si="31"/>
        <v>0</v>
      </c>
      <c r="F123" s="125">
        <f t="shared" si="31"/>
        <v>1145</v>
      </c>
      <c r="G123" s="125">
        <f t="shared" si="31"/>
        <v>1932</v>
      </c>
      <c r="H123" s="133">
        <f t="shared" si="31"/>
        <v>1697</v>
      </c>
      <c r="I123" s="125">
        <f t="shared" si="31"/>
        <v>0</v>
      </c>
      <c r="J123" s="125">
        <f t="shared" si="31"/>
        <v>0</v>
      </c>
      <c r="K123" s="125">
        <f t="shared" si="31"/>
        <v>0</v>
      </c>
      <c r="L123" s="125">
        <f t="shared" si="31"/>
        <v>0</v>
      </c>
      <c r="M123" s="124">
        <f t="shared" si="31"/>
        <v>-824</v>
      </c>
      <c r="N123" s="124">
        <f t="shared" si="31"/>
        <v>0</v>
      </c>
      <c r="O123" s="124">
        <f t="shared" si="31"/>
        <v>0</v>
      </c>
      <c r="P123" s="125">
        <f t="shared" si="31"/>
        <v>0</v>
      </c>
      <c r="Q123" s="125">
        <f t="shared" si="31"/>
        <v>0</v>
      </c>
      <c r="R123" s="125">
        <f t="shared" si="31"/>
        <v>0</v>
      </c>
      <c r="S123" s="124">
        <f t="shared" si="31"/>
        <v>0</v>
      </c>
      <c r="T123" s="124">
        <f t="shared" si="31"/>
        <v>5609</v>
      </c>
      <c r="U123" s="124">
        <f t="shared" si="31"/>
        <v>4436</v>
      </c>
      <c r="V123" s="124">
        <f t="shared" si="31"/>
        <v>1173</v>
      </c>
      <c r="W123" s="124">
        <f t="shared" si="31"/>
        <v>1173</v>
      </c>
    </row>
    <row r="124" spans="1:23" ht="17.100000000000001" customHeight="1">
      <c r="A124" s="122">
        <v>21101</v>
      </c>
      <c r="B124" s="127" t="s">
        <v>262</v>
      </c>
      <c r="C124" s="128">
        <v>220</v>
      </c>
      <c r="D124" s="124">
        <f t="shared" ref="D124:D139" si="32">SUM(E124:S124)</f>
        <v>114</v>
      </c>
      <c r="E124" s="128">
        <v>0</v>
      </c>
      <c r="F124" s="129">
        <v>114</v>
      </c>
      <c r="G124" s="129">
        <v>0</v>
      </c>
      <c r="H124" s="133">
        <v>0</v>
      </c>
      <c r="I124" s="125">
        <v>0</v>
      </c>
      <c r="J124" s="129">
        <v>0</v>
      </c>
      <c r="K124" s="129">
        <v>0</v>
      </c>
      <c r="L124" s="125">
        <v>0</v>
      </c>
      <c r="M124" s="128">
        <v>0</v>
      </c>
      <c r="N124" s="128">
        <v>0</v>
      </c>
      <c r="O124" s="124">
        <v>0</v>
      </c>
      <c r="P124" s="129">
        <v>0</v>
      </c>
      <c r="Q124" s="125">
        <v>0</v>
      </c>
      <c r="R124" s="129">
        <v>0</v>
      </c>
      <c r="S124" s="128">
        <v>0</v>
      </c>
      <c r="T124" s="124">
        <f t="shared" ref="T124:T139" si="33">C124+D124</f>
        <v>334</v>
      </c>
      <c r="U124" s="124">
        <f>[1]L02!C776</f>
        <v>334</v>
      </c>
      <c r="V124" s="124">
        <f t="shared" ref="V124:V139" si="34">T124-U124</f>
        <v>0</v>
      </c>
      <c r="W124" s="124">
        <v>0</v>
      </c>
    </row>
    <row r="125" spans="1:23" ht="17.100000000000001" customHeight="1">
      <c r="A125" s="122">
        <v>21102</v>
      </c>
      <c r="B125" s="127" t="s">
        <v>263</v>
      </c>
      <c r="C125" s="128">
        <v>0</v>
      </c>
      <c r="D125" s="124">
        <f t="shared" si="32"/>
        <v>0</v>
      </c>
      <c r="E125" s="128">
        <v>0</v>
      </c>
      <c r="F125" s="129">
        <v>0</v>
      </c>
      <c r="G125" s="129">
        <v>0</v>
      </c>
      <c r="H125" s="133">
        <v>0</v>
      </c>
      <c r="I125" s="125">
        <v>0</v>
      </c>
      <c r="J125" s="129">
        <v>0</v>
      </c>
      <c r="K125" s="129">
        <v>0</v>
      </c>
      <c r="L125" s="125">
        <v>0</v>
      </c>
      <c r="M125" s="128">
        <v>0</v>
      </c>
      <c r="N125" s="128">
        <v>0</v>
      </c>
      <c r="O125" s="124">
        <v>0</v>
      </c>
      <c r="P125" s="129">
        <v>0</v>
      </c>
      <c r="Q125" s="125">
        <v>0</v>
      </c>
      <c r="R125" s="129">
        <v>0</v>
      </c>
      <c r="S125" s="128">
        <v>0</v>
      </c>
      <c r="T125" s="124">
        <f t="shared" si="33"/>
        <v>0</v>
      </c>
      <c r="U125" s="124">
        <f>[1]L02!C785</f>
        <v>0</v>
      </c>
      <c r="V125" s="124">
        <f t="shared" si="34"/>
        <v>0</v>
      </c>
      <c r="W125" s="124">
        <v>0</v>
      </c>
    </row>
    <row r="126" spans="1:23" ht="17.100000000000001" customHeight="1">
      <c r="A126" s="122">
        <v>21103</v>
      </c>
      <c r="B126" s="127" t="s">
        <v>264</v>
      </c>
      <c r="C126" s="128">
        <v>10</v>
      </c>
      <c r="D126" s="124">
        <f t="shared" si="32"/>
        <v>1164</v>
      </c>
      <c r="E126" s="128">
        <v>0</v>
      </c>
      <c r="F126" s="129">
        <v>0</v>
      </c>
      <c r="G126" s="129">
        <v>0</v>
      </c>
      <c r="H126" s="133">
        <v>1697</v>
      </c>
      <c r="I126" s="125">
        <v>0</v>
      </c>
      <c r="J126" s="129">
        <v>0</v>
      </c>
      <c r="K126" s="129">
        <v>0</v>
      </c>
      <c r="L126" s="125">
        <v>0</v>
      </c>
      <c r="M126" s="128">
        <v>-533</v>
      </c>
      <c r="N126" s="128">
        <v>0</v>
      </c>
      <c r="O126" s="124">
        <v>0</v>
      </c>
      <c r="P126" s="129">
        <v>0</v>
      </c>
      <c r="Q126" s="125">
        <v>0</v>
      </c>
      <c r="R126" s="129">
        <v>0</v>
      </c>
      <c r="S126" s="128">
        <v>0</v>
      </c>
      <c r="T126" s="124">
        <f t="shared" si="33"/>
        <v>1174</v>
      </c>
      <c r="U126" s="124">
        <f>[1]L02!C789</f>
        <v>1</v>
      </c>
      <c r="V126" s="124">
        <f t="shared" si="34"/>
        <v>1173</v>
      </c>
      <c r="W126" s="124">
        <v>1173</v>
      </c>
    </row>
    <row r="127" spans="1:23" ht="17.100000000000001" customHeight="1">
      <c r="A127" s="122">
        <v>2110307</v>
      </c>
      <c r="B127" s="127" t="s">
        <v>265</v>
      </c>
      <c r="C127" s="128">
        <v>0</v>
      </c>
      <c r="D127" s="124">
        <f t="shared" si="32"/>
        <v>12</v>
      </c>
      <c r="E127" s="128">
        <v>0</v>
      </c>
      <c r="F127" s="129">
        <v>0</v>
      </c>
      <c r="G127" s="129">
        <v>0</v>
      </c>
      <c r="H127" s="133">
        <v>12</v>
      </c>
      <c r="I127" s="125">
        <v>0</v>
      </c>
      <c r="J127" s="129">
        <v>0</v>
      </c>
      <c r="K127" s="129">
        <v>0</v>
      </c>
      <c r="L127" s="125">
        <v>0</v>
      </c>
      <c r="M127" s="128">
        <v>0</v>
      </c>
      <c r="N127" s="128">
        <v>0</v>
      </c>
      <c r="O127" s="124">
        <v>0</v>
      </c>
      <c r="P127" s="129">
        <v>0</v>
      </c>
      <c r="Q127" s="125">
        <v>0</v>
      </c>
      <c r="R127" s="129">
        <v>0</v>
      </c>
      <c r="S127" s="128">
        <v>0</v>
      </c>
      <c r="T127" s="124">
        <f t="shared" si="33"/>
        <v>12</v>
      </c>
      <c r="U127" s="124">
        <f>[1]L02!C796</f>
        <v>0</v>
      </c>
      <c r="V127" s="124">
        <f t="shared" si="34"/>
        <v>12</v>
      </c>
      <c r="W127" s="124">
        <v>12</v>
      </c>
    </row>
    <row r="128" spans="1:23" ht="17.100000000000001" customHeight="1">
      <c r="A128" s="122">
        <v>21104</v>
      </c>
      <c r="B128" s="127" t="s">
        <v>266</v>
      </c>
      <c r="C128" s="128">
        <v>575</v>
      </c>
      <c r="D128" s="124">
        <f t="shared" si="32"/>
        <v>-99</v>
      </c>
      <c r="E128" s="128">
        <v>0</v>
      </c>
      <c r="F128" s="129">
        <v>0</v>
      </c>
      <c r="G128" s="129">
        <v>0</v>
      </c>
      <c r="H128" s="133">
        <v>0</v>
      </c>
      <c r="I128" s="125">
        <v>0</v>
      </c>
      <c r="J128" s="129">
        <v>0</v>
      </c>
      <c r="K128" s="129">
        <v>0</v>
      </c>
      <c r="L128" s="125">
        <v>0</v>
      </c>
      <c r="M128" s="128">
        <v>-99</v>
      </c>
      <c r="N128" s="128">
        <v>0</v>
      </c>
      <c r="O128" s="124">
        <v>0</v>
      </c>
      <c r="P128" s="129">
        <v>0</v>
      </c>
      <c r="Q128" s="125">
        <v>0</v>
      </c>
      <c r="R128" s="129">
        <v>0</v>
      </c>
      <c r="S128" s="128">
        <v>0</v>
      </c>
      <c r="T128" s="124">
        <f t="shared" si="33"/>
        <v>476</v>
      </c>
      <c r="U128" s="124">
        <f>[1]L02!C798</f>
        <v>476</v>
      </c>
      <c r="V128" s="124">
        <f t="shared" si="34"/>
        <v>0</v>
      </c>
      <c r="W128" s="124">
        <v>0</v>
      </c>
    </row>
    <row r="129" spans="1:23" ht="17.100000000000001" customHeight="1">
      <c r="A129" s="122">
        <v>21105</v>
      </c>
      <c r="B129" s="127" t="s">
        <v>267</v>
      </c>
      <c r="C129" s="128">
        <v>0</v>
      </c>
      <c r="D129" s="124">
        <f t="shared" si="32"/>
        <v>840</v>
      </c>
      <c r="E129" s="128">
        <v>0</v>
      </c>
      <c r="F129" s="129">
        <v>0</v>
      </c>
      <c r="G129" s="129">
        <v>840</v>
      </c>
      <c r="H129" s="133">
        <v>0</v>
      </c>
      <c r="I129" s="125">
        <v>0</v>
      </c>
      <c r="J129" s="129">
        <v>0</v>
      </c>
      <c r="K129" s="129">
        <v>0</v>
      </c>
      <c r="L129" s="125">
        <v>0</v>
      </c>
      <c r="M129" s="128">
        <v>0</v>
      </c>
      <c r="N129" s="128">
        <v>0</v>
      </c>
      <c r="O129" s="124">
        <v>0</v>
      </c>
      <c r="P129" s="129">
        <v>0</v>
      </c>
      <c r="Q129" s="125">
        <v>0</v>
      </c>
      <c r="R129" s="129">
        <v>0</v>
      </c>
      <c r="S129" s="128">
        <v>0</v>
      </c>
      <c r="T129" s="124">
        <f t="shared" si="33"/>
        <v>840</v>
      </c>
      <c r="U129" s="124">
        <f>[1]L02!C804</f>
        <v>840</v>
      </c>
      <c r="V129" s="124">
        <f t="shared" si="34"/>
        <v>0</v>
      </c>
      <c r="W129" s="124">
        <v>0</v>
      </c>
    </row>
    <row r="130" spans="1:23" ht="17.100000000000001" customHeight="1">
      <c r="A130" s="122">
        <v>21106</v>
      </c>
      <c r="B130" s="127" t="s">
        <v>268</v>
      </c>
      <c r="C130" s="128">
        <v>342</v>
      </c>
      <c r="D130" s="124">
        <f t="shared" si="32"/>
        <v>150</v>
      </c>
      <c r="E130" s="128">
        <v>0</v>
      </c>
      <c r="F130" s="129">
        <v>0</v>
      </c>
      <c r="G130" s="129">
        <v>342</v>
      </c>
      <c r="H130" s="133">
        <v>0</v>
      </c>
      <c r="I130" s="125">
        <v>0</v>
      </c>
      <c r="J130" s="129">
        <v>0</v>
      </c>
      <c r="K130" s="129">
        <v>0</v>
      </c>
      <c r="L130" s="125">
        <v>0</v>
      </c>
      <c r="M130" s="128">
        <v>-192</v>
      </c>
      <c r="N130" s="128">
        <v>0</v>
      </c>
      <c r="O130" s="124">
        <v>0</v>
      </c>
      <c r="P130" s="129">
        <v>0</v>
      </c>
      <c r="Q130" s="125">
        <v>0</v>
      </c>
      <c r="R130" s="129">
        <v>0</v>
      </c>
      <c r="S130" s="128">
        <v>0</v>
      </c>
      <c r="T130" s="124">
        <f t="shared" si="33"/>
        <v>492</v>
      </c>
      <c r="U130" s="124">
        <f>[1]L02!C810</f>
        <v>492</v>
      </c>
      <c r="V130" s="124">
        <f t="shared" si="34"/>
        <v>0</v>
      </c>
      <c r="W130" s="124">
        <v>0</v>
      </c>
    </row>
    <row r="131" spans="1:23" ht="17.100000000000001" customHeight="1">
      <c r="A131" s="122">
        <v>21107</v>
      </c>
      <c r="B131" s="127" t="s">
        <v>269</v>
      </c>
      <c r="C131" s="128">
        <v>0</v>
      </c>
      <c r="D131" s="124">
        <f t="shared" si="32"/>
        <v>83</v>
      </c>
      <c r="E131" s="128">
        <v>0</v>
      </c>
      <c r="F131" s="129">
        <v>83</v>
      </c>
      <c r="G131" s="129">
        <v>0</v>
      </c>
      <c r="H131" s="133">
        <v>0</v>
      </c>
      <c r="I131" s="125">
        <v>0</v>
      </c>
      <c r="J131" s="129">
        <v>0</v>
      </c>
      <c r="K131" s="129">
        <v>0</v>
      </c>
      <c r="L131" s="125">
        <v>0</v>
      </c>
      <c r="M131" s="128">
        <v>0</v>
      </c>
      <c r="N131" s="128">
        <v>0</v>
      </c>
      <c r="O131" s="124">
        <v>0</v>
      </c>
      <c r="P131" s="129">
        <v>0</v>
      </c>
      <c r="Q131" s="125">
        <v>0</v>
      </c>
      <c r="R131" s="129">
        <v>0</v>
      </c>
      <c r="S131" s="128">
        <v>0</v>
      </c>
      <c r="T131" s="124">
        <f t="shared" si="33"/>
        <v>83</v>
      </c>
      <c r="U131" s="124">
        <f>[1]L02!C816</f>
        <v>83</v>
      </c>
      <c r="V131" s="124">
        <f t="shared" si="34"/>
        <v>0</v>
      </c>
      <c r="W131" s="124">
        <v>0</v>
      </c>
    </row>
    <row r="132" spans="1:23" ht="17.100000000000001" customHeight="1">
      <c r="A132" s="122">
        <v>21108</v>
      </c>
      <c r="B132" s="127" t="s">
        <v>270</v>
      </c>
      <c r="C132" s="128">
        <v>0</v>
      </c>
      <c r="D132" s="124">
        <f t="shared" si="32"/>
        <v>0</v>
      </c>
      <c r="E132" s="128">
        <v>0</v>
      </c>
      <c r="F132" s="129">
        <v>0</v>
      </c>
      <c r="G132" s="129">
        <v>0</v>
      </c>
      <c r="H132" s="133">
        <v>0</v>
      </c>
      <c r="I132" s="125">
        <v>0</v>
      </c>
      <c r="J132" s="129">
        <v>0</v>
      </c>
      <c r="K132" s="129">
        <v>0</v>
      </c>
      <c r="L132" s="125">
        <v>0</v>
      </c>
      <c r="M132" s="128">
        <v>0</v>
      </c>
      <c r="N132" s="128">
        <v>0</v>
      </c>
      <c r="O132" s="124">
        <v>0</v>
      </c>
      <c r="P132" s="129">
        <v>0</v>
      </c>
      <c r="Q132" s="125">
        <v>0</v>
      </c>
      <c r="R132" s="129">
        <v>0</v>
      </c>
      <c r="S132" s="128">
        <v>0</v>
      </c>
      <c r="T132" s="124">
        <f t="shared" si="33"/>
        <v>0</v>
      </c>
      <c r="U132" s="124">
        <f>[1]L02!C819</f>
        <v>0</v>
      </c>
      <c r="V132" s="124">
        <f t="shared" si="34"/>
        <v>0</v>
      </c>
      <c r="W132" s="124">
        <v>0</v>
      </c>
    </row>
    <row r="133" spans="1:23" ht="17.100000000000001" customHeight="1">
      <c r="A133" s="122">
        <v>21109</v>
      </c>
      <c r="B133" s="127" t="s">
        <v>271</v>
      </c>
      <c r="C133" s="128">
        <v>0</v>
      </c>
      <c r="D133" s="124">
        <f t="shared" si="32"/>
        <v>0</v>
      </c>
      <c r="E133" s="128">
        <v>0</v>
      </c>
      <c r="F133" s="129">
        <v>0</v>
      </c>
      <c r="G133" s="129">
        <v>0</v>
      </c>
      <c r="H133" s="133">
        <v>0</v>
      </c>
      <c r="I133" s="125">
        <v>0</v>
      </c>
      <c r="J133" s="129">
        <v>0</v>
      </c>
      <c r="K133" s="129">
        <v>0</v>
      </c>
      <c r="L133" s="125">
        <v>0</v>
      </c>
      <c r="M133" s="128">
        <v>0</v>
      </c>
      <c r="N133" s="128">
        <v>0</v>
      </c>
      <c r="O133" s="124">
        <v>0</v>
      </c>
      <c r="P133" s="129">
        <v>0</v>
      </c>
      <c r="Q133" s="125">
        <v>0</v>
      </c>
      <c r="R133" s="129">
        <v>0</v>
      </c>
      <c r="S133" s="128">
        <v>0</v>
      </c>
      <c r="T133" s="124">
        <f t="shared" si="33"/>
        <v>0</v>
      </c>
      <c r="U133" s="124">
        <f>[1]L02!C822</f>
        <v>0</v>
      </c>
      <c r="V133" s="124">
        <f t="shared" si="34"/>
        <v>0</v>
      </c>
      <c r="W133" s="124">
        <v>0</v>
      </c>
    </row>
    <row r="134" spans="1:23" ht="17.100000000000001" customHeight="1">
      <c r="A134" s="122">
        <v>21110</v>
      </c>
      <c r="B134" s="127" t="s">
        <v>272</v>
      </c>
      <c r="C134" s="128">
        <v>0</v>
      </c>
      <c r="D134" s="124">
        <f t="shared" si="32"/>
        <v>0</v>
      </c>
      <c r="E134" s="128">
        <v>0</v>
      </c>
      <c r="F134" s="129">
        <v>0</v>
      </c>
      <c r="G134" s="129">
        <v>0</v>
      </c>
      <c r="H134" s="133">
        <v>0</v>
      </c>
      <c r="I134" s="125">
        <v>0</v>
      </c>
      <c r="J134" s="129">
        <v>0</v>
      </c>
      <c r="K134" s="129">
        <v>0</v>
      </c>
      <c r="L134" s="125">
        <v>0</v>
      </c>
      <c r="M134" s="128">
        <v>0</v>
      </c>
      <c r="N134" s="128">
        <v>0</v>
      </c>
      <c r="O134" s="124">
        <v>0</v>
      </c>
      <c r="P134" s="129">
        <v>0</v>
      </c>
      <c r="Q134" s="125">
        <v>0</v>
      </c>
      <c r="R134" s="129">
        <v>0</v>
      </c>
      <c r="S134" s="128">
        <v>0</v>
      </c>
      <c r="T134" s="124">
        <f t="shared" si="33"/>
        <v>0</v>
      </c>
      <c r="U134" s="124">
        <f>[1]L02!C824</f>
        <v>0</v>
      </c>
      <c r="V134" s="124">
        <f t="shared" si="34"/>
        <v>0</v>
      </c>
      <c r="W134" s="124">
        <v>0</v>
      </c>
    </row>
    <row r="135" spans="1:23" ht="17.100000000000001" customHeight="1">
      <c r="A135" s="122">
        <v>21111</v>
      </c>
      <c r="B135" s="127" t="s">
        <v>273</v>
      </c>
      <c r="C135" s="128">
        <v>512</v>
      </c>
      <c r="D135" s="124">
        <f t="shared" si="32"/>
        <v>1398</v>
      </c>
      <c r="E135" s="128">
        <v>0</v>
      </c>
      <c r="F135" s="129">
        <v>948</v>
      </c>
      <c r="G135" s="129">
        <v>450</v>
      </c>
      <c r="H135" s="133">
        <v>0</v>
      </c>
      <c r="I135" s="125">
        <v>0</v>
      </c>
      <c r="J135" s="129">
        <v>0</v>
      </c>
      <c r="K135" s="129">
        <v>0</v>
      </c>
      <c r="L135" s="125">
        <v>0</v>
      </c>
      <c r="M135" s="128">
        <v>0</v>
      </c>
      <c r="N135" s="128">
        <v>0</v>
      </c>
      <c r="O135" s="124">
        <v>0</v>
      </c>
      <c r="P135" s="129">
        <v>0</v>
      </c>
      <c r="Q135" s="125">
        <v>0</v>
      </c>
      <c r="R135" s="129">
        <v>0</v>
      </c>
      <c r="S135" s="128">
        <v>0</v>
      </c>
      <c r="T135" s="124">
        <f t="shared" si="33"/>
        <v>1910</v>
      </c>
      <c r="U135" s="124">
        <f>[1]L02!C826</f>
        <v>1910</v>
      </c>
      <c r="V135" s="124">
        <f t="shared" si="34"/>
        <v>0</v>
      </c>
      <c r="W135" s="124">
        <v>0</v>
      </c>
    </row>
    <row r="136" spans="1:23" ht="17.100000000000001" customHeight="1">
      <c r="A136" s="122">
        <v>21112</v>
      </c>
      <c r="B136" s="127" t="s">
        <v>274</v>
      </c>
      <c r="C136" s="128">
        <v>0</v>
      </c>
      <c r="D136" s="124">
        <f t="shared" si="32"/>
        <v>300</v>
      </c>
      <c r="E136" s="128">
        <v>0</v>
      </c>
      <c r="F136" s="129">
        <v>0</v>
      </c>
      <c r="G136" s="129">
        <v>300</v>
      </c>
      <c r="H136" s="133">
        <v>0</v>
      </c>
      <c r="I136" s="125">
        <v>0</v>
      </c>
      <c r="J136" s="129">
        <v>0</v>
      </c>
      <c r="K136" s="129">
        <v>0</v>
      </c>
      <c r="L136" s="125">
        <v>0</v>
      </c>
      <c r="M136" s="128">
        <v>0</v>
      </c>
      <c r="N136" s="128">
        <v>0</v>
      </c>
      <c r="O136" s="124">
        <v>0</v>
      </c>
      <c r="P136" s="129">
        <v>0</v>
      </c>
      <c r="Q136" s="125">
        <v>0</v>
      </c>
      <c r="R136" s="129">
        <v>0</v>
      </c>
      <c r="S136" s="128">
        <v>0</v>
      </c>
      <c r="T136" s="124">
        <f t="shared" si="33"/>
        <v>300</v>
      </c>
      <c r="U136" s="124">
        <f>[1]L02!C832</f>
        <v>300</v>
      </c>
      <c r="V136" s="124">
        <f t="shared" si="34"/>
        <v>0</v>
      </c>
      <c r="W136" s="124">
        <v>0</v>
      </c>
    </row>
    <row r="137" spans="1:23" ht="17.100000000000001" customHeight="1">
      <c r="A137" s="122">
        <v>21113</v>
      </c>
      <c r="B137" s="127" t="s">
        <v>275</v>
      </c>
      <c r="C137" s="128">
        <v>0</v>
      </c>
      <c r="D137" s="124">
        <f t="shared" si="32"/>
        <v>0</v>
      </c>
      <c r="E137" s="128">
        <v>0</v>
      </c>
      <c r="F137" s="129">
        <v>0</v>
      </c>
      <c r="G137" s="129">
        <v>0</v>
      </c>
      <c r="H137" s="133">
        <v>0</v>
      </c>
      <c r="I137" s="125">
        <v>0</v>
      </c>
      <c r="J137" s="129">
        <v>0</v>
      </c>
      <c r="K137" s="129">
        <v>0</v>
      </c>
      <c r="L137" s="125">
        <v>0</v>
      </c>
      <c r="M137" s="128">
        <v>0</v>
      </c>
      <c r="N137" s="128">
        <v>0</v>
      </c>
      <c r="O137" s="124">
        <v>0</v>
      </c>
      <c r="P137" s="129">
        <v>0</v>
      </c>
      <c r="Q137" s="125">
        <v>0</v>
      </c>
      <c r="R137" s="129">
        <v>0</v>
      </c>
      <c r="S137" s="128">
        <v>0</v>
      </c>
      <c r="T137" s="124">
        <f t="shared" si="33"/>
        <v>0</v>
      </c>
      <c r="U137" s="124">
        <f>[1]L02!C834</f>
        <v>0</v>
      </c>
      <c r="V137" s="124">
        <f t="shared" si="34"/>
        <v>0</v>
      </c>
      <c r="W137" s="124">
        <v>0</v>
      </c>
    </row>
    <row r="138" spans="1:23" ht="17.100000000000001" customHeight="1">
      <c r="A138" s="122">
        <v>21114</v>
      </c>
      <c r="B138" s="127" t="s">
        <v>276</v>
      </c>
      <c r="C138" s="128">
        <v>0</v>
      </c>
      <c r="D138" s="124">
        <f t="shared" si="32"/>
        <v>0</v>
      </c>
      <c r="E138" s="128">
        <v>0</v>
      </c>
      <c r="F138" s="129">
        <v>0</v>
      </c>
      <c r="G138" s="129">
        <v>0</v>
      </c>
      <c r="H138" s="133">
        <v>0</v>
      </c>
      <c r="I138" s="125">
        <v>0</v>
      </c>
      <c r="J138" s="129">
        <v>0</v>
      </c>
      <c r="K138" s="129">
        <v>0</v>
      </c>
      <c r="L138" s="125">
        <v>0</v>
      </c>
      <c r="M138" s="128">
        <v>0</v>
      </c>
      <c r="N138" s="128">
        <v>0</v>
      </c>
      <c r="O138" s="124">
        <v>0</v>
      </c>
      <c r="P138" s="129">
        <v>0</v>
      </c>
      <c r="Q138" s="125">
        <v>0</v>
      </c>
      <c r="R138" s="129">
        <v>0</v>
      </c>
      <c r="S138" s="128">
        <v>0</v>
      </c>
      <c r="T138" s="124">
        <f t="shared" si="33"/>
        <v>0</v>
      </c>
      <c r="U138" s="124">
        <f>[1]L02!C836</f>
        <v>0</v>
      </c>
      <c r="V138" s="124">
        <f t="shared" si="34"/>
        <v>0</v>
      </c>
      <c r="W138" s="124">
        <v>0</v>
      </c>
    </row>
    <row r="139" spans="1:23" ht="17.100000000000001" customHeight="1">
      <c r="A139" s="122">
        <v>21199</v>
      </c>
      <c r="B139" s="127" t="s">
        <v>277</v>
      </c>
      <c r="C139" s="128">
        <v>0</v>
      </c>
      <c r="D139" s="124">
        <f t="shared" si="32"/>
        <v>0</v>
      </c>
      <c r="E139" s="128">
        <v>0</v>
      </c>
      <c r="F139" s="129">
        <v>0</v>
      </c>
      <c r="G139" s="129">
        <v>0</v>
      </c>
      <c r="H139" s="133">
        <v>0</v>
      </c>
      <c r="I139" s="125">
        <v>0</v>
      </c>
      <c r="J139" s="129">
        <v>0</v>
      </c>
      <c r="K139" s="129">
        <v>0</v>
      </c>
      <c r="L139" s="125">
        <v>0</v>
      </c>
      <c r="M139" s="128">
        <v>0</v>
      </c>
      <c r="N139" s="128">
        <v>0</v>
      </c>
      <c r="O139" s="124">
        <v>0</v>
      </c>
      <c r="P139" s="129">
        <v>0</v>
      </c>
      <c r="Q139" s="125">
        <v>0</v>
      </c>
      <c r="R139" s="129">
        <v>0</v>
      </c>
      <c r="S139" s="128">
        <v>0</v>
      </c>
      <c r="T139" s="124">
        <f t="shared" si="33"/>
        <v>0</v>
      </c>
      <c r="U139" s="124">
        <f>[1]L02!C851</f>
        <v>0</v>
      </c>
      <c r="V139" s="124">
        <f t="shared" si="34"/>
        <v>0</v>
      </c>
      <c r="W139" s="124">
        <v>0</v>
      </c>
    </row>
    <row r="140" spans="1:23" ht="17.100000000000001" customHeight="1">
      <c r="A140" s="122">
        <v>212</v>
      </c>
      <c r="B140" s="126" t="s">
        <v>278</v>
      </c>
      <c r="C140" s="124">
        <f t="shared" ref="C140:W140" si="35">SUM(C141:C146)</f>
        <v>2938</v>
      </c>
      <c r="D140" s="124">
        <f t="shared" si="35"/>
        <v>5188</v>
      </c>
      <c r="E140" s="124">
        <f t="shared" si="35"/>
        <v>0</v>
      </c>
      <c r="F140" s="125">
        <f t="shared" si="35"/>
        <v>3272</v>
      </c>
      <c r="G140" s="125">
        <f t="shared" si="35"/>
        <v>665</v>
      </c>
      <c r="H140" s="133">
        <f t="shared" si="35"/>
        <v>17</v>
      </c>
      <c r="I140" s="125">
        <f t="shared" si="35"/>
        <v>0</v>
      </c>
      <c r="J140" s="125">
        <f t="shared" si="35"/>
        <v>0</v>
      </c>
      <c r="K140" s="125">
        <f t="shared" si="35"/>
        <v>0</v>
      </c>
      <c r="L140" s="125">
        <f t="shared" si="35"/>
        <v>0</v>
      </c>
      <c r="M140" s="124">
        <f t="shared" si="35"/>
        <v>1234</v>
      </c>
      <c r="N140" s="124">
        <f t="shared" si="35"/>
        <v>0</v>
      </c>
      <c r="O140" s="124">
        <f t="shared" si="35"/>
        <v>0</v>
      </c>
      <c r="P140" s="125">
        <f t="shared" si="35"/>
        <v>0</v>
      </c>
      <c r="Q140" s="125">
        <f t="shared" si="35"/>
        <v>0</v>
      </c>
      <c r="R140" s="125">
        <f t="shared" si="35"/>
        <v>0</v>
      </c>
      <c r="S140" s="124">
        <f t="shared" si="35"/>
        <v>0</v>
      </c>
      <c r="T140" s="124">
        <f t="shared" si="35"/>
        <v>8126</v>
      </c>
      <c r="U140" s="124">
        <f t="shared" si="35"/>
        <v>8079</v>
      </c>
      <c r="V140" s="124">
        <f t="shared" si="35"/>
        <v>47</v>
      </c>
      <c r="W140" s="124">
        <f t="shared" si="35"/>
        <v>47</v>
      </c>
    </row>
    <row r="141" spans="1:23" ht="17.100000000000001" customHeight="1">
      <c r="A141" s="122">
        <v>21201</v>
      </c>
      <c r="B141" s="127" t="s">
        <v>279</v>
      </c>
      <c r="C141" s="128">
        <v>785</v>
      </c>
      <c r="D141" s="124">
        <f t="shared" ref="D141:D146" si="36">SUM(E141:S141)</f>
        <v>398</v>
      </c>
      <c r="E141" s="128">
        <v>0</v>
      </c>
      <c r="F141" s="129">
        <v>381</v>
      </c>
      <c r="G141" s="129">
        <v>0</v>
      </c>
      <c r="H141" s="133">
        <v>17</v>
      </c>
      <c r="I141" s="125">
        <v>0</v>
      </c>
      <c r="J141" s="129">
        <v>0</v>
      </c>
      <c r="K141" s="129">
        <v>0</v>
      </c>
      <c r="L141" s="125">
        <v>0</v>
      </c>
      <c r="M141" s="128">
        <v>0</v>
      </c>
      <c r="N141" s="128">
        <v>0</v>
      </c>
      <c r="O141" s="124">
        <v>0</v>
      </c>
      <c r="P141" s="129">
        <v>0</v>
      </c>
      <c r="Q141" s="125">
        <v>0</v>
      </c>
      <c r="R141" s="129">
        <v>0</v>
      </c>
      <c r="S141" s="128">
        <v>0</v>
      </c>
      <c r="T141" s="124">
        <f t="shared" ref="T141:T146" si="37">C141+D141</f>
        <v>1183</v>
      </c>
      <c r="U141" s="124">
        <f>[1]L02!C854</f>
        <v>1183</v>
      </c>
      <c r="V141" s="124">
        <f t="shared" ref="V141:V146" si="38">T141-U141</f>
        <v>0</v>
      </c>
      <c r="W141" s="124">
        <v>0</v>
      </c>
    </row>
    <row r="142" spans="1:23" ht="17.100000000000001" customHeight="1">
      <c r="A142" s="122">
        <v>21202</v>
      </c>
      <c r="B142" s="127" t="s">
        <v>280</v>
      </c>
      <c r="C142" s="128">
        <v>0</v>
      </c>
      <c r="D142" s="124">
        <f t="shared" si="36"/>
        <v>0</v>
      </c>
      <c r="E142" s="128">
        <v>0</v>
      </c>
      <c r="F142" s="129">
        <v>0</v>
      </c>
      <c r="G142" s="129">
        <v>0</v>
      </c>
      <c r="H142" s="133">
        <v>0</v>
      </c>
      <c r="I142" s="125">
        <v>0</v>
      </c>
      <c r="J142" s="129">
        <v>0</v>
      </c>
      <c r="K142" s="129">
        <v>0</v>
      </c>
      <c r="L142" s="125">
        <v>0</v>
      </c>
      <c r="M142" s="128">
        <v>0</v>
      </c>
      <c r="N142" s="128">
        <v>0</v>
      </c>
      <c r="O142" s="124">
        <v>0</v>
      </c>
      <c r="P142" s="129">
        <v>0</v>
      </c>
      <c r="Q142" s="125">
        <v>0</v>
      </c>
      <c r="R142" s="129">
        <v>0</v>
      </c>
      <c r="S142" s="128">
        <v>0</v>
      </c>
      <c r="T142" s="124">
        <f t="shared" si="37"/>
        <v>0</v>
      </c>
      <c r="U142" s="124">
        <f>[1]L02!C866</f>
        <v>0</v>
      </c>
      <c r="V142" s="124">
        <f t="shared" si="38"/>
        <v>0</v>
      </c>
      <c r="W142" s="124">
        <v>0</v>
      </c>
    </row>
    <row r="143" spans="1:23" ht="17.100000000000001" customHeight="1">
      <c r="A143" s="122">
        <v>21203</v>
      </c>
      <c r="B143" s="127" t="s">
        <v>281</v>
      </c>
      <c r="C143" s="128">
        <v>0</v>
      </c>
      <c r="D143" s="124">
        <f t="shared" si="36"/>
        <v>4216</v>
      </c>
      <c r="E143" s="128">
        <v>0</v>
      </c>
      <c r="F143" s="129">
        <v>2477</v>
      </c>
      <c r="G143" s="129">
        <v>505</v>
      </c>
      <c r="H143" s="133">
        <v>0</v>
      </c>
      <c r="I143" s="125">
        <v>0</v>
      </c>
      <c r="J143" s="129">
        <v>0</v>
      </c>
      <c r="K143" s="129">
        <v>0</v>
      </c>
      <c r="L143" s="125">
        <v>0</v>
      </c>
      <c r="M143" s="128">
        <v>1234</v>
      </c>
      <c r="N143" s="128">
        <v>0</v>
      </c>
      <c r="O143" s="124">
        <v>0</v>
      </c>
      <c r="P143" s="129">
        <v>0</v>
      </c>
      <c r="Q143" s="125">
        <v>0</v>
      </c>
      <c r="R143" s="129">
        <v>0</v>
      </c>
      <c r="S143" s="128">
        <v>0</v>
      </c>
      <c r="T143" s="124">
        <f t="shared" si="37"/>
        <v>4216</v>
      </c>
      <c r="U143" s="124">
        <f>[1]L02!C868</f>
        <v>4216</v>
      </c>
      <c r="V143" s="124">
        <f t="shared" si="38"/>
        <v>0</v>
      </c>
      <c r="W143" s="124">
        <v>0</v>
      </c>
    </row>
    <row r="144" spans="1:23" ht="17.100000000000001" customHeight="1">
      <c r="A144" s="122">
        <v>21205</v>
      </c>
      <c r="B144" s="127" t="s">
        <v>282</v>
      </c>
      <c r="C144" s="128">
        <v>1814</v>
      </c>
      <c r="D144" s="124">
        <f t="shared" si="36"/>
        <v>403</v>
      </c>
      <c r="E144" s="128">
        <v>0</v>
      </c>
      <c r="F144" s="129">
        <v>403</v>
      </c>
      <c r="G144" s="129">
        <v>0</v>
      </c>
      <c r="H144" s="133">
        <v>0</v>
      </c>
      <c r="I144" s="125">
        <v>0</v>
      </c>
      <c r="J144" s="129">
        <v>0</v>
      </c>
      <c r="K144" s="129">
        <v>0</v>
      </c>
      <c r="L144" s="125">
        <v>0</v>
      </c>
      <c r="M144" s="128">
        <v>0</v>
      </c>
      <c r="N144" s="128">
        <v>0</v>
      </c>
      <c r="O144" s="124">
        <v>0</v>
      </c>
      <c r="P144" s="129">
        <v>0</v>
      </c>
      <c r="Q144" s="125">
        <v>0</v>
      </c>
      <c r="R144" s="129">
        <v>0</v>
      </c>
      <c r="S144" s="128">
        <v>0</v>
      </c>
      <c r="T144" s="124">
        <f t="shared" si="37"/>
        <v>2217</v>
      </c>
      <c r="U144" s="124">
        <f>[1]L02!C871</f>
        <v>2217</v>
      </c>
      <c r="V144" s="124">
        <f t="shared" si="38"/>
        <v>0</v>
      </c>
      <c r="W144" s="124">
        <v>0</v>
      </c>
    </row>
    <row r="145" spans="1:23" ht="17.100000000000001" customHeight="1">
      <c r="A145" s="122">
        <v>21206</v>
      </c>
      <c r="B145" s="127" t="s">
        <v>283</v>
      </c>
      <c r="C145" s="128">
        <v>36</v>
      </c>
      <c r="D145" s="124">
        <f t="shared" si="36"/>
        <v>5</v>
      </c>
      <c r="E145" s="128">
        <v>0</v>
      </c>
      <c r="F145" s="129">
        <v>5</v>
      </c>
      <c r="G145" s="129">
        <v>0</v>
      </c>
      <c r="H145" s="133">
        <v>0</v>
      </c>
      <c r="I145" s="125">
        <v>0</v>
      </c>
      <c r="J145" s="129">
        <v>0</v>
      </c>
      <c r="K145" s="129">
        <v>0</v>
      </c>
      <c r="L145" s="125">
        <v>0</v>
      </c>
      <c r="M145" s="128">
        <v>0</v>
      </c>
      <c r="N145" s="128">
        <v>0</v>
      </c>
      <c r="O145" s="124">
        <v>0</v>
      </c>
      <c r="P145" s="129">
        <v>0</v>
      </c>
      <c r="Q145" s="125">
        <v>0</v>
      </c>
      <c r="R145" s="129">
        <v>0</v>
      </c>
      <c r="S145" s="128">
        <v>0</v>
      </c>
      <c r="T145" s="124">
        <f t="shared" si="37"/>
        <v>41</v>
      </c>
      <c r="U145" s="124">
        <f>[1]L02!C873</f>
        <v>41</v>
      </c>
      <c r="V145" s="124">
        <f t="shared" si="38"/>
        <v>0</v>
      </c>
      <c r="W145" s="124">
        <v>0</v>
      </c>
    </row>
    <row r="146" spans="1:23" ht="17.100000000000001" customHeight="1">
      <c r="A146" s="122">
        <v>21299</v>
      </c>
      <c r="B146" s="127" t="s">
        <v>284</v>
      </c>
      <c r="C146" s="128">
        <v>303</v>
      </c>
      <c r="D146" s="124">
        <f t="shared" si="36"/>
        <v>166</v>
      </c>
      <c r="E146" s="128">
        <v>0</v>
      </c>
      <c r="F146" s="129">
        <v>6</v>
      </c>
      <c r="G146" s="129">
        <v>160</v>
      </c>
      <c r="H146" s="133">
        <v>0</v>
      </c>
      <c r="I146" s="125">
        <v>0</v>
      </c>
      <c r="J146" s="129">
        <v>0</v>
      </c>
      <c r="K146" s="129">
        <v>0</v>
      </c>
      <c r="L146" s="125">
        <v>0</v>
      </c>
      <c r="M146" s="128">
        <v>0</v>
      </c>
      <c r="N146" s="128">
        <v>0</v>
      </c>
      <c r="O146" s="124">
        <v>0</v>
      </c>
      <c r="P146" s="129">
        <v>0</v>
      </c>
      <c r="Q146" s="125">
        <v>0</v>
      </c>
      <c r="R146" s="129">
        <v>0</v>
      </c>
      <c r="S146" s="128">
        <v>0</v>
      </c>
      <c r="T146" s="124">
        <f t="shared" si="37"/>
        <v>469</v>
      </c>
      <c r="U146" s="124">
        <f>[1]L02!C875</f>
        <v>422</v>
      </c>
      <c r="V146" s="124">
        <f t="shared" si="38"/>
        <v>47</v>
      </c>
      <c r="W146" s="124">
        <v>47</v>
      </c>
    </row>
    <row r="147" spans="1:23" ht="17.100000000000001" customHeight="1">
      <c r="A147" s="122">
        <v>213</v>
      </c>
      <c r="B147" s="126" t="s">
        <v>285</v>
      </c>
      <c r="C147" s="124">
        <f t="shared" ref="C147:W147" si="39">SUM(C148:C150,C152:C158)</f>
        <v>21586</v>
      </c>
      <c r="D147" s="124">
        <f t="shared" si="39"/>
        <v>53394</v>
      </c>
      <c r="E147" s="124">
        <f t="shared" si="39"/>
        <v>0</v>
      </c>
      <c r="F147" s="125">
        <f t="shared" si="39"/>
        <v>32917</v>
      </c>
      <c r="G147" s="125">
        <f t="shared" si="39"/>
        <v>25793</v>
      </c>
      <c r="H147" s="133">
        <f t="shared" si="39"/>
        <v>1155</v>
      </c>
      <c r="I147" s="125">
        <f t="shared" si="39"/>
        <v>0</v>
      </c>
      <c r="J147" s="125">
        <f t="shared" si="39"/>
        <v>0</v>
      </c>
      <c r="K147" s="125">
        <f t="shared" si="39"/>
        <v>0</v>
      </c>
      <c r="L147" s="125">
        <f t="shared" si="39"/>
        <v>0</v>
      </c>
      <c r="M147" s="124">
        <f t="shared" si="39"/>
        <v>-6471</v>
      </c>
      <c r="N147" s="124">
        <f t="shared" si="39"/>
        <v>0</v>
      </c>
      <c r="O147" s="124">
        <f t="shared" si="39"/>
        <v>0</v>
      </c>
      <c r="P147" s="125">
        <f t="shared" si="39"/>
        <v>0</v>
      </c>
      <c r="Q147" s="125">
        <f t="shared" si="39"/>
        <v>0</v>
      </c>
      <c r="R147" s="125">
        <f t="shared" si="39"/>
        <v>0</v>
      </c>
      <c r="S147" s="124">
        <f t="shared" si="39"/>
        <v>0</v>
      </c>
      <c r="T147" s="124">
        <f t="shared" si="39"/>
        <v>74980</v>
      </c>
      <c r="U147" s="124">
        <f t="shared" si="39"/>
        <v>73328</v>
      </c>
      <c r="V147" s="124">
        <f t="shared" si="39"/>
        <v>1652</v>
      </c>
      <c r="W147" s="124">
        <f t="shared" si="39"/>
        <v>1652</v>
      </c>
    </row>
    <row r="148" spans="1:23" ht="17.100000000000001" customHeight="1">
      <c r="A148" s="122">
        <v>21301</v>
      </c>
      <c r="B148" s="127" t="s">
        <v>286</v>
      </c>
      <c r="C148" s="128">
        <v>6841</v>
      </c>
      <c r="D148" s="124">
        <f t="shared" ref="D148:D158" si="40">SUM(E148:S148)</f>
        <v>4055</v>
      </c>
      <c r="E148" s="128">
        <v>0</v>
      </c>
      <c r="F148" s="129">
        <v>268</v>
      </c>
      <c r="G148" s="129">
        <v>4970</v>
      </c>
      <c r="H148" s="133">
        <v>0</v>
      </c>
      <c r="I148" s="125">
        <v>0</v>
      </c>
      <c r="J148" s="129">
        <v>0</v>
      </c>
      <c r="K148" s="129">
        <v>0</v>
      </c>
      <c r="L148" s="125">
        <v>0</v>
      </c>
      <c r="M148" s="128">
        <v>-1183</v>
      </c>
      <c r="N148" s="128">
        <v>0</v>
      </c>
      <c r="O148" s="124">
        <v>0</v>
      </c>
      <c r="P148" s="129">
        <v>0</v>
      </c>
      <c r="Q148" s="125">
        <v>0</v>
      </c>
      <c r="R148" s="129">
        <v>0</v>
      </c>
      <c r="S148" s="128">
        <v>0</v>
      </c>
      <c r="T148" s="124">
        <f t="shared" ref="T148:T158" si="41">C148+D148</f>
        <v>10896</v>
      </c>
      <c r="U148" s="124">
        <f>[1]L02!C878</f>
        <v>10524</v>
      </c>
      <c r="V148" s="124">
        <f t="shared" ref="V148:V158" si="42">T148-U148</f>
        <v>372</v>
      </c>
      <c r="W148" s="124">
        <v>372</v>
      </c>
    </row>
    <row r="149" spans="1:23" ht="17.100000000000001" customHeight="1">
      <c r="A149" s="122">
        <v>21302</v>
      </c>
      <c r="B149" s="127" t="s">
        <v>287</v>
      </c>
      <c r="C149" s="128">
        <v>4490</v>
      </c>
      <c r="D149" s="124">
        <f t="shared" si="40"/>
        <v>5129</v>
      </c>
      <c r="E149" s="128">
        <v>0</v>
      </c>
      <c r="F149" s="129">
        <v>0</v>
      </c>
      <c r="G149" s="129">
        <v>5609</v>
      </c>
      <c r="H149" s="133">
        <v>0</v>
      </c>
      <c r="I149" s="125">
        <v>0</v>
      </c>
      <c r="J149" s="129">
        <v>0</v>
      </c>
      <c r="K149" s="129">
        <v>0</v>
      </c>
      <c r="L149" s="125">
        <v>0</v>
      </c>
      <c r="M149" s="128">
        <v>-480</v>
      </c>
      <c r="N149" s="128">
        <v>0</v>
      </c>
      <c r="O149" s="124">
        <v>0</v>
      </c>
      <c r="P149" s="129">
        <v>0</v>
      </c>
      <c r="Q149" s="125">
        <v>0</v>
      </c>
      <c r="R149" s="129">
        <v>0</v>
      </c>
      <c r="S149" s="128">
        <v>0</v>
      </c>
      <c r="T149" s="124">
        <f t="shared" si="41"/>
        <v>9619</v>
      </c>
      <c r="U149" s="124">
        <f>[1]L02!C904</f>
        <v>9619</v>
      </c>
      <c r="V149" s="124">
        <f t="shared" si="42"/>
        <v>0</v>
      </c>
      <c r="W149" s="124">
        <v>0</v>
      </c>
    </row>
    <row r="150" spans="1:23" ht="17.100000000000001" customHeight="1">
      <c r="A150" s="122">
        <v>21303</v>
      </c>
      <c r="B150" s="127" t="s">
        <v>288</v>
      </c>
      <c r="C150" s="128">
        <v>4551</v>
      </c>
      <c r="D150" s="124">
        <f t="shared" si="40"/>
        <v>5039</v>
      </c>
      <c r="E150" s="128">
        <v>0</v>
      </c>
      <c r="F150" s="129">
        <v>0</v>
      </c>
      <c r="G150" s="129">
        <v>6103</v>
      </c>
      <c r="H150" s="133">
        <v>997</v>
      </c>
      <c r="I150" s="125">
        <v>0</v>
      </c>
      <c r="J150" s="129">
        <v>0</v>
      </c>
      <c r="K150" s="129">
        <v>0</v>
      </c>
      <c r="L150" s="125">
        <v>0</v>
      </c>
      <c r="M150" s="128">
        <v>-2061</v>
      </c>
      <c r="N150" s="128">
        <v>0</v>
      </c>
      <c r="O150" s="124">
        <v>0</v>
      </c>
      <c r="P150" s="129">
        <v>0</v>
      </c>
      <c r="Q150" s="125">
        <v>0</v>
      </c>
      <c r="R150" s="129">
        <v>0</v>
      </c>
      <c r="S150" s="128">
        <v>0</v>
      </c>
      <c r="T150" s="124">
        <f t="shared" si="41"/>
        <v>9590</v>
      </c>
      <c r="U150" s="124">
        <f>[1]L02!C932</f>
        <v>8650</v>
      </c>
      <c r="V150" s="124">
        <f t="shared" si="42"/>
        <v>940</v>
      </c>
      <c r="W150" s="124">
        <v>940</v>
      </c>
    </row>
    <row r="151" spans="1:23" ht="17.100000000000001" customHeight="1">
      <c r="A151" s="122">
        <v>2130331</v>
      </c>
      <c r="B151" s="127" t="s">
        <v>289</v>
      </c>
      <c r="C151" s="128">
        <v>0</v>
      </c>
      <c r="D151" s="124">
        <f t="shared" si="40"/>
        <v>1097</v>
      </c>
      <c r="E151" s="128">
        <v>0</v>
      </c>
      <c r="F151" s="129">
        <v>0</v>
      </c>
      <c r="G151" s="129">
        <v>100</v>
      </c>
      <c r="H151" s="133">
        <v>997</v>
      </c>
      <c r="I151" s="125">
        <v>0</v>
      </c>
      <c r="J151" s="129">
        <v>0</v>
      </c>
      <c r="K151" s="129">
        <v>0</v>
      </c>
      <c r="L151" s="125">
        <v>0</v>
      </c>
      <c r="M151" s="128">
        <v>0</v>
      </c>
      <c r="N151" s="128">
        <v>0</v>
      </c>
      <c r="O151" s="124">
        <v>0</v>
      </c>
      <c r="P151" s="129">
        <v>0</v>
      </c>
      <c r="Q151" s="125">
        <v>0</v>
      </c>
      <c r="R151" s="129">
        <v>0</v>
      </c>
      <c r="S151" s="128">
        <v>0</v>
      </c>
      <c r="T151" s="124">
        <f t="shared" si="41"/>
        <v>1097</v>
      </c>
      <c r="U151" s="124">
        <f>[1]L02!C954</f>
        <v>157</v>
      </c>
      <c r="V151" s="124">
        <f t="shared" si="42"/>
        <v>940</v>
      </c>
      <c r="W151" s="124">
        <v>940</v>
      </c>
    </row>
    <row r="152" spans="1:23" ht="17.100000000000001" customHeight="1">
      <c r="A152" s="122">
        <v>21304</v>
      </c>
      <c r="B152" s="127" t="s">
        <v>290</v>
      </c>
      <c r="C152" s="128">
        <v>0</v>
      </c>
      <c r="D152" s="124">
        <f t="shared" si="40"/>
        <v>0</v>
      </c>
      <c r="E152" s="128">
        <v>0</v>
      </c>
      <c r="F152" s="129">
        <v>0</v>
      </c>
      <c r="G152" s="129">
        <v>0</v>
      </c>
      <c r="H152" s="133">
        <v>0</v>
      </c>
      <c r="I152" s="125">
        <v>0</v>
      </c>
      <c r="J152" s="129">
        <v>0</v>
      </c>
      <c r="K152" s="129">
        <v>0</v>
      </c>
      <c r="L152" s="125">
        <v>0</v>
      </c>
      <c r="M152" s="128">
        <v>0</v>
      </c>
      <c r="N152" s="128">
        <v>0</v>
      </c>
      <c r="O152" s="124">
        <v>0</v>
      </c>
      <c r="P152" s="129">
        <v>0</v>
      </c>
      <c r="Q152" s="125">
        <v>0</v>
      </c>
      <c r="R152" s="129">
        <v>0</v>
      </c>
      <c r="S152" s="128">
        <v>0</v>
      </c>
      <c r="T152" s="124">
        <f t="shared" si="41"/>
        <v>0</v>
      </c>
      <c r="U152" s="124">
        <f>[1]L02!C960</f>
        <v>0</v>
      </c>
      <c r="V152" s="124">
        <f t="shared" si="42"/>
        <v>0</v>
      </c>
      <c r="W152" s="124">
        <v>0</v>
      </c>
    </row>
    <row r="153" spans="1:23" ht="17.100000000000001" customHeight="1">
      <c r="A153" s="122">
        <v>21305</v>
      </c>
      <c r="B153" s="127" t="s">
        <v>291</v>
      </c>
      <c r="C153" s="128">
        <v>383</v>
      </c>
      <c r="D153" s="124">
        <f t="shared" si="40"/>
        <v>32563</v>
      </c>
      <c r="E153" s="128">
        <v>0</v>
      </c>
      <c r="F153" s="129">
        <v>27871</v>
      </c>
      <c r="G153" s="129">
        <v>4534</v>
      </c>
      <c r="H153" s="133">
        <v>158</v>
      </c>
      <c r="I153" s="125">
        <v>0</v>
      </c>
      <c r="J153" s="129">
        <v>0</v>
      </c>
      <c r="K153" s="129">
        <v>0</v>
      </c>
      <c r="L153" s="125">
        <v>0</v>
      </c>
      <c r="M153" s="128">
        <v>0</v>
      </c>
      <c r="N153" s="128">
        <v>0</v>
      </c>
      <c r="O153" s="124">
        <v>0</v>
      </c>
      <c r="P153" s="129">
        <v>0</v>
      </c>
      <c r="Q153" s="125">
        <v>0</v>
      </c>
      <c r="R153" s="129">
        <v>0</v>
      </c>
      <c r="S153" s="128">
        <v>0</v>
      </c>
      <c r="T153" s="124">
        <f t="shared" si="41"/>
        <v>32946</v>
      </c>
      <c r="U153" s="124">
        <f>[1]L02!C971</f>
        <v>32606</v>
      </c>
      <c r="V153" s="124">
        <f t="shared" si="42"/>
        <v>340</v>
      </c>
      <c r="W153" s="124">
        <v>340</v>
      </c>
    </row>
    <row r="154" spans="1:23" ht="17.100000000000001" customHeight="1">
      <c r="A154" s="122">
        <v>21306</v>
      </c>
      <c r="B154" s="127" t="s">
        <v>292</v>
      </c>
      <c r="C154" s="128">
        <v>1128</v>
      </c>
      <c r="D154" s="124">
        <f t="shared" si="40"/>
        <v>600</v>
      </c>
      <c r="E154" s="128">
        <v>0</v>
      </c>
      <c r="F154" s="129">
        <v>0</v>
      </c>
      <c r="G154" s="129">
        <v>1725</v>
      </c>
      <c r="H154" s="133">
        <v>0</v>
      </c>
      <c r="I154" s="125">
        <v>0</v>
      </c>
      <c r="J154" s="129">
        <v>0</v>
      </c>
      <c r="K154" s="129">
        <v>0</v>
      </c>
      <c r="L154" s="125">
        <v>0</v>
      </c>
      <c r="M154" s="128">
        <v>-1125</v>
      </c>
      <c r="N154" s="128">
        <v>0</v>
      </c>
      <c r="O154" s="124">
        <v>0</v>
      </c>
      <c r="P154" s="129">
        <v>0</v>
      </c>
      <c r="Q154" s="125">
        <v>0</v>
      </c>
      <c r="R154" s="129">
        <v>0</v>
      </c>
      <c r="S154" s="128">
        <v>0</v>
      </c>
      <c r="T154" s="124">
        <f t="shared" si="41"/>
        <v>1728</v>
      </c>
      <c r="U154" s="124">
        <f>[1]L02!C982</f>
        <v>1728</v>
      </c>
      <c r="V154" s="124">
        <f t="shared" si="42"/>
        <v>0</v>
      </c>
      <c r="W154" s="124">
        <v>0</v>
      </c>
    </row>
    <row r="155" spans="1:23" ht="17.100000000000001" customHeight="1">
      <c r="A155" s="122">
        <v>21307</v>
      </c>
      <c r="B155" s="127" t="s">
        <v>293</v>
      </c>
      <c r="C155" s="128">
        <v>3383</v>
      </c>
      <c r="D155" s="124">
        <f t="shared" si="40"/>
        <v>4778</v>
      </c>
      <c r="E155" s="128">
        <v>0</v>
      </c>
      <c r="F155" s="129">
        <v>4778</v>
      </c>
      <c r="G155" s="129">
        <v>0</v>
      </c>
      <c r="H155" s="133">
        <v>0</v>
      </c>
      <c r="I155" s="125">
        <v>0</v>
      </c>
      <c r="J155" s="129">
        <v>0</v>
      </c>
      <c r="K155" s="129">
        <v>0</v>
      </c>
      <c r="L155" s="125">
        <v>0</v>
      </c>
      <c r="M155" s="128">
        <v>0</v>
      </c>
      <c r="N155" s="128">
        <v>0</v>
      </c>
      <c r="O155" s="124">
        <v>0</v>
      </c>
      <c r="P155" s="129">
        <v>0</v>
      </c>
      <c r="Q155" s="125">
        <v>0</v>
      </c>
      <c r="R155" s="129">
        <v>0</v>
      </c>
      <c r="S155" s="128">
        <v>0</v>
      </c>
      <c r="T155" s="124">
        <f t="shared" si="41"/>
        <v>8161</v>
      </c>
      <c r="U155" s="124">
        <f>[1]L02!C988</f>
        <v>8161</v>
      </c>
      <c r="V155" s="124">
        <f t="shared" si="42"/>
        <v>0</v>
      </c>
      <c r="W155" s="124">
        <v>0</v>
      </c>
    </row>
    <row r="156" spans="1:23" ht="17.100000000000001" customHeight="1">
      <c r="A156" s="122">
        <v>21308</v>
      </c>
      <c r="B156" s="127" t="s">
        <v>1617</v>
      </c>
      <c r="C156" s="128">
        <v>810</v>
      </c>
      <c r="D156" s="124">
        <f t="shared" si="40"/>
        <v>1230</v>
      </c>
      <c r="E156" s="128">
        <v>0</v>
      </c>
      <c r="F156" s="129">
        <v>0</v>
      </c>
      <c r="G156" s="129">
        <v>2852</v>
      </c>
      <c r="H156" s="133">
        <v>0</v>
      </c>
      <c r="I156" s="125">
        <v>0</v>
      </c>
      <c r="J156" s="129">
        <v>0</v>
      </c>
      <c r="K156" s="129">
        <v>0</v>
      </c>
      <c r="L156" s="125">
        <v>0</v>
      </c>
      <c r="M156" s="128">
        <v>-1622</v>
      </c>
      <c r="N156" s="128">
        <v>0</v>
      </c>
      <c r="O156" s="124">
        <v>0</v>
      </c>
      <c r="P156" s="129">
        <v>0</v>
      </c>
      <c r="Q156" s="125">
        <v>0</v>
      </c>
      <c r="R156" s="129">
        <v>0</v>
      </c>
      <c r="S156" s="128">
        <v>0</v>
      </c>
      <c r="T156" s="124">
        <f t="shared" si="41"/>
        <v>2040</v>
      </c>
      <c r="U156" s="124">
        <f>[1]L02!C995</f>
        <v>2040</v>
      </c>
      <c r="V156" s="124">
        <f t="shared" si="42"/>
        <v>0</v>
      </c>
      <c r="W156" s="124">
        <v>0</v>
      </c>
    </row>
    <row r="157" spans="1:23" ht="17.100000000000001" customHeight="1">
      <c r="A157" s="122">
        <v>21309</v>
      </c>
      <c r="B157" s="127" t="s">
        <v>294</v>
      </c>
      <c r="C157" s="128">
        <v>0</v>
      </c>
      <c r="D157" s="124">
        <f t="shared" si="40"/>
        <v>0</v>
      </c>
      <c r="E157" s="128">
        <v>0</v>
      </c>
      <c r="F157" s="129">
        <v>0</v>
      </c>
      <c r="G157" s="129">
        <v>0</v>
      </c>
      <c r="H157" s="133">
        <v>0</v>
      </c>
      <c r="I157" s="125">
        <v>0</v>
      </c>
      <c r="J157" s="129">
        <v>0</v>
      </c>
      <c r="K157" s="129">
        <v>0</v>
      </c>
      <c r="L157" s="125">
        <v>0</v>
      </c>
      <c r="M157" s="128">
        <v>0</v>
      </c>
      <c r="N157" s="128">
        <v>0</v>
      </c>
      <c r="O157" s="124">
        <v>0</v>
      </c>
      <c r="P157" s="129">
        <v>0</v>
      </c>
      <c r="Q157" s="125">
        <v>0</v>
      </c>
      <c r="R157" s="129">
        <v>0</v>
      </c>
      <c r="S157" s="128">
        <v>0</v>
      </c>
      <c r="T157" s="124">
        <f t="shared" si="41"/>
        <v>0</v>
      </c>
      <c r="U157" s="124">
        <f>[1]L02!C1002</f>
        <v>0</v>
      </c>
      <c r="V157" s="124">
        <f t="shared" si="42"/>
        <v>0</v>
      </c>
      <c r="W157" s="124">
        <v>0</v>
      </c>
    </row>
    <row r="158" spans="1:23" ht="17.100000000000001" customHeight="1">
      <c r="A158" s="122">
        <v>21399</v>
      </c>
      <c r="B158" s="127" t="s">
        <v>295</v>
      </c>
      <c r="C158" s="128">
        <v>0</v>
      </c>
      <c r="D158" s="124">
        <f t="shared" si="40"/>
        <v>0</v>
      </c>
      <c r="E158" s="128">
        <v>0</v>
      </c>
      <c r="F158" s="129">
        <v>0</v>
      </c>
      <c r="G158" s="129">
        <v>0</v>
      </c>
      <c r="H158" s="133">
        <v>0</v>
      </c>
      <c r="I158" s="125">
        <v>0</v>
      </c>
      <c r="J158" s="129">
        <v>0</v>
      </c>
      <c r="K158" s="129">
        <v>0</v>
      </c>
      <c r="L158" s="125">
        <v>0</v>
      </c>
      <c r="M158" s="128">
        <v>0</v>
      </c>
      <c r="N158" s="128">
        <v>0</v>
      </c>
      <c r="O158" s="124">
        <v>0</v>
      </c>
      <c r="P158" s="129">
        <v>0</v>
      </c>
      <c r="Q158" s="125">
        <v>0</v>
      </c>
      <c r="R158" s="129">
        <v>0</v>
      </c>
      <c r="S158" s="128">
        <v>0</v>
      </c>
      <c r="T158" s="124">
        <f t="shared" si="41"/>
        <v>0</v>
      </c>
      <c r="U158" s="124">
        <f>[1]L02!C1006</f>
        <v>0</v>
      </c>
      <c r="V158" s="124">
        <f t="shared" si="42"/>
        <v>0</v>
      </c>
      <c r="W158" s="124">
        <v>0</v>
      </c>
    </row>
    <row r="159" spans="1:23" ht="17.100000000000001" customHeight="1">
      <c r="A159" s="122">
        <v>214</v>
      </c>
      <c r="B159" s="126" t="s">
        <v>296</v>
      </c>
      <c r="C159" s="124">
        <f t="shared" ref="C159:W159" si="43">SUM(C160:C166)</f>
        <v>1352</v>
      </c>
      <c r="D159" s="124">
        <f t="shared" si="43"/>
        <v>7219</v>
      </c>
      <c r="E159" s="124">
        <f t="shared" si="43"/>
        <v>0</v>
      </c>
      <c r="F159" s="125">
        <f t="shared" si="43"/>
        <v>2490</v>
      </c>
      <c r="G159" s="125">
        <f t="shared" si="43"/>
        <v>5519</v>
      </c>
      <c r="H159" s="133">
        <f t="shared" si="43"/>
        <v>113</v>
      </c>
      <c r="I159" s="125">
        <f t="shared" si="43"/>
        <v>0</v>
      </c>
      <c r="J159" s="125">
        <f t="shared" si="43"/>
        <v>0</v>
      </c>
      <c r="K159" s="125">
        <f t="shared" si="43"/>
        <v>0</v>
      </c>
      <c r="L159" s="125">
        <f t="shared" si="43"/>
        <v>0</v>
      </c>
      <c r="M159" s="124">
        <f t="shared" si="43"/>
        <v>-903</v>
      </c>
      <c r="N159" s="124">
        <f t="shared" si="43"/>
        <v>0</v>
      </c>
      <c r="O159" s="124">
        <f t="shared" si="43"/>
        <v>0</v>
      </c>
      <c r="P159" s="125">
        <f t="shared" si="43"/>
        <v>0</v>
      </c>
      <c r="Q159" s="125">
        <f t="shared" si="43"/>
        <v>0</v>
      </c>
      <c r="R159" s="125">
        <f t="shared" si="43"/>
        <v>0</v>
      </c>
      <c r="S159" s="124">
        <f t="shared" si="43"/>
        <v>0</v>
      </c>
      <c r="T159" s="124">
        <f t="shared" si="43"/>
        <v>8571</v>
      </c>
      <c r="U159" s="124">
        <f t="shared" si="43"/>
        <v>8340</v>
      </c>
      <c r="V159" s="124">
        <f t="shared" si="43"/>
        <v>231</v>
      </c>
      <c r="W159" s="124">
        <f t="shared" si="43"/>
        <v>231</v>
      </c>
    </row>
    <row r="160" spans="1:23" ht="17.100000000000001" customHeight="1">
      <c r="A160" s="122">
        <v>21401</v>
      </c>
      <c r="B160" s="127" t="s">
        <v>297</v>
      </c>
      <c r="C160" s="128">
        <v>1352</v>
      </c>
      <c r="D160" s="124">
        <f t="shared" ref="D160:D166" si="44">SUM(E160:S160)</f>
        <v>2338</v>
      </c>
      <c r="E160" s="128">
        <v>0</v>
      </c>
      <c r="F160" s="129">
        <v>0</v>
      </c>
      <c r="G160" s="129">
        <v>3195</v>
      </c>
      <c r="H160" s="133">
        <v>46</v>
      </c>
      <c r="I160" s="125">
        <v>0</v>
      </c>
      <c r="J160" s="129">
        <v>0</v>
      </c>
      <c r="K160" s="129">
        <v>0</v>
      </c>
      <c r="L160" s="125">
        <v>0</v>
      </c>
      <c r="M160" s="128">
        <v>-903</v>
      </c>
      <c r="N160" s="128">
        <v>0</v>
      </c>
      <c r="O160" s="124">
        <v>0</v>
      </c>
      <c r="P160" s="129">
        <v>0</v>
      </c>
      <c r="Q160" s="125">
        <v>0</v>
      </c>
      <c r="R160" s="129">
        <v>0</v>
      </c>
      <c r="S160" s="128">
        <v>0</v>
      </c>
      <c r="T160" s="124">
        <f t="shared" ref="T160:T166" si="45">C160+D160</f>
        <v>3690</v>
      </c>
      <c r="U160" s="124">
        <f>[1]L02!C1010</f>
        <v>3459</v>
      </c>
      <c r="V160" s="124">
        <f t="shared" ref="V160:V166" si="46">T160-U160</f>
        <v>231</v>
      </c>
      <c r="W160" s="124">
        <v>231</v>
      </c>
    </row>
    <row r="161" spans="1:23" ht="17.100000000000001" customHeight="1">
      <c r="A161" s="122">
        <v>21402</v>
      </c>
      <c r="B161" s="127" t="s">
        <v>298</v>
      </c>
      <c r="C161" s="128">
        <v>0</v>
      </c>
      <c r="D161" s="124">
        <f t="shared" si="44"/>
        <v>0</v>
      </c>
      <c r="E161" s="128">
        <v>0</v>
      </c>
      <c r="F161" s="129">
        <v>0</v>
      </c>
      <c r="G161" s="129">
        <v>0</v>
      </c>
      <c r="H161" s="133">
        <v>0</v>
      </c>
      <c r="I161" s="125">
        <v>0</v>
      </c>
      <c r="J161" s="129">
        <v>0</v>
      </c>
      <c r="K161" s="129">
        <v>0</v>
      </c>
      <c r="L161" s="125">
        <v>0</v>
      </c>
      <c r="M161" s="128">
        <v>0</v>
      </c>
      <c r="N161" s="128">
        <v>0</v>
      </c>
      <c r="O161" s="124">
        <v>0</v>
      </c>
      <c r="P161" s="129">
        <v>0</v>
      </c>
      <c r="Q161" s="125">
        <v>0</v>
      </c>
      <c r="R161" s="129">
        <v>0</v>
      </c>
      <c r="S161" s="128">
        <v>0</v>
      </c>
      <c r="T161" s="124">
        <f t="shared" si="45"/>
        <v>0</v>
      </c>
      <c r="U161" s="124">
        <f>[1]L02!C1040</f>
        <v>0</v>
      </c>
      <c r="V161" s="124">
        <f t="shared" si="46"/>
        <v>0</v>
      </c>
      <c r="W161" s="124">
        <v>0</v>
      </c>
    </row>
    <row r="162" spans="1:23" ht="17.100000000000001" customHeight="1">
      <c r="A162" s="122">
        <v>21403</v>
      </c>
      <c r="B162" s="127" t="s">
        <v>299</v>
      </c>
      <c r="C162" s="128">
        <v>0</v>
      </c>
      <c r="D162" s="124">
        <f t="shared" si="44"/>
        <v>0</v>
      </c>
      <c r="E162" s="128">
        <v>0</v>
      </c>
      <c r="F162" s="129">
        <v>0</v>
      </c>
      <c r="G162" s="129">
        <v>0</v>
      </c>
      <c r="H162" s="133">
        <v>0</v>
      </c>
      <c r="I162" s="125">
        <v>0</v>
      </c>
      <c r="J162" s="129">
        <v>0</v>
      </c>
      <c r="K162" s="129">
        <v>0</v>
      </c>
      <c r="L162" s="125">
        <v>0</v>
      </c>
      <c r="M162" s="128">
        <v>0</v>
      </c>
      <c r="N162" s="128">
        <v>0</v>
      </c>
      <c r="O162" s="124">
        <v>0</v>
      </c>
      <c r="P162" s="129">
        <v>0</v>
      </c>
      <c r="Q162" s="125">
        <v>0</v>
      </c>
      <c r="R162" s="129">
        <v>0</v>
      </c>
      <c r="S162" s="128">
        <v>0</v>
      </c>
      <c r="T162" s="124">
        <f t="shared" si="45"/>
        <v>0</v>
      </c>
      <c r="U162" s="124">
        <f>[1]L02!C1050</f>
        <v>0</v>
      </c>
      <c r="V162" s="124">
        <f t="shared" si="46"/>
        <v>0</v>
      </c>
      <c r="W162" s="124">
        <v>0</v>
      </c>
    </row>
    <row r="163" spans="1:23" ht="17.100000000000001" customHeight="1">
      <c r="A163" s="122">
        <v>21404</v>
      </c>
      <c r="B163" s="127" t="s">
        <v>1618</v>
      </c>
      <c r="C163" s="128">
        <v>0</v>
      </c>
      <c r="D163" s="124">
        <f t="shared" si="44"/>
        <v>692</v>
      </c>
      <c r="E163" s="128">
        <v>0</v>
      </c>
      <c r="F163" s="129">
        <v>692</v>
      </c>
      <c r="G163" s="129">
        <v>0</v>
      </c>
      <c r="H163" s="133">
        <v>0</v>
      </c>
      <c r="I163" s="125">
        <v>0</v>
      </c>
      <c r="J163" s="129">
        <v>0</v>
      </c>
      <c r="K163" s="129">
        <v>0</v>
      </c>
      <c r="L163" s="125">
        <v>0</v>
      </c>
      <c r="M163" s="128">
        <v>0</v>
      </c>
      <c r="N163" s="128">
        <v>0</v>
      </c>
      <c r="O163" s="124">
        <v>0</v>
      </c>
      <c r="P163" s="129">
        <v>0</v>
      </c>
      <c r="Q163" s="125">
        <v>0</v>
      </c>
      <c r="R163" s="129">
        <v>0</v>
      </c>
      <c r="S163" s="128">
        <v>0</v>
      </c>
      <c r="T163" s="124">
        <f t="shared" si="45"/>
        <v>692</v>
      </c>
      <c r="U163" s="124">
        <f>[1]L02!C1060</f>
        <v>692</v>
      </c>
      <c r="V163" s="124">
        <f t="shared" si="46"/>
        <v>0</v>
      </c>
      <c r="W163" s="124">
        <v>0</v>
      </c>
    </row>
    <row r="164" spans="1:23" ht="17.100000000000001" customHeight="1">
      <c r="A164" s="122">
        <v>21405</v>
      </c>
      <c r="B164" s="127" t="s">
        <v>300</v>
      </c>
      <c r="C164" s="128">
        <v>0</v>
      </c>
      <c r="D164" s="124">
        <f t="shared" si="44"/>
        <v>0</v>
      </c>
      <c r="E164" s="128">
        <v>0</v>
      </c>
      <c r="F164" s="129">
        <v>0</v>
      </c>
      <c r="G164" s="129">
        <v>0</v>
      </c>
      <c r="H164" s="133">
        <v>0</v>
      </c>
      <c r="I164" s="125">
        <v>0</v>
      </c>
      <c r="J164" s="129">
        <v>0</v>
      </c>
      <c r="K164" s="129">
        <v>0</v>
      </c>
      <c r="L164" s="125">
        <v>0</v>
      </c>
      <c r="M164" s="128">
        <v>0</v>
      </c>
      <c r="N164" s="128">
        <v>0</v>
      </c>
      <c r="O164" s="124">
        <v>0</v>
      </c>
      <c r="P164" s="129">
        <v>0</v>
      </c>
      <c r="Q164" s="125">
        <v>0</v>
      </c>
      <c r="R164" s="129">
        <v>0</v>
      </c>
      <c r="S164" s="128">
        <v>0</v>
      </c>
      <c r="T164" s="124">
        <f t="shared" si="45"/>
        <v>0</v>
      </c>
      <c r="U164" s="124">
        <f>[1]L02!C1065</f>
        <v>0</v>
      </c>
      <c r="V164" s="124">
        <f t="shared" si="46"/>
        <v>0</v>
      </c>
      <c r="W164" s="124">
        <v>0</v>
      </c>
    </row>
    <row r="165" spans="1:23" ht="17.100000000000001" customHeight="1">
      <c r="A165" s="122">
        <v>21406</v>
      </c>
      <c r="B165" s="127" t="s">
        <v>301</v>
      </c>
      <c r="C165" s="128">
        <v>0</v>
      </c>
      <c r="D165" s="124">
        <f t="shared" si="44"/>
        <v>4189</v>
      </c>
      <c r="E165" s="128">
        <v>0</v>
      </c>
      <c r="F165" s="129">
        <v>1798</v>
      </c>
      <c r="G165" s="129">
        <v>2324</v>
      </c>
      <c r="H165" s="133">
        <v>67</v>
      </c>
      <c r="I165" s="125">
        <v>0</v>
      </c>
      <c r="J165" s="129">
        <v>0</v>
      </c>
      <c r="K165" s="129">
        <v>0</v>
      </c>
      <c r="L165" s="125">
        <v>0</v>
      </c>
      <c r="M165" s="128">
        <v>0</v>
      </c>
      <c r="N165" s="128">
        <v>0</v>
      </c>
      <c r="O165" s="124">
        <v>0</v>
      </c>
      <c r="P165" s="129">
        <v>0</v>
      </c>
      <c r="Q165" s="125">
        <v>0</v>
      </c>
      <c r="R165" s="129">
        <v>0</v>
      </c>
      <c r="S165" s="128">
        <v>0</v>
      </c>
      <c r="T165" s="124">
        <f t="shared" si="45"/>
        <v>4189</v>
      </c>
      <c r="U165" s="124">
        <f>[1]L02!C1072</f>
        <v>4189</v>
      </c>
      <c r="V165" s="124">
        <f t="shared" si="46"/>
        <v>0</v>
      </c>
      <c r="W165" s="124">
        <v>0</v>
      </c>
    </row>
    <row r="166" spans="1:23" ht="17.100000000000001" customHeight="1">
      <c r="A166" s="122">
        <v>21499</v>
      </c>
      <c r="B166" s="127" t="s">
        <v>302</v>
      </c>
      <c r="C166" s="128">
        <v>0</v>
      </c>
      <c r="D166" s="124">
        <f t="shared" si="44"/>
        <v>0</v>
      </c>
      <c r="E166" s="128">
        <v>0</v>
      </c>
      <c r="F166" s="129">
        <v>0</v>
      </c>
      <c r="G166" s="129">
        <v>0</v>
      </c>
      <c r="H166" s="133">
        <v>0</v>
      </c>
      <c r="I166" s="125">
        <v>0</v>
      </c>
      <c r="J166" s="129">
        <v>0</v>
      </c>
      <c r="K166" s="129">
        <v>0</v>
      </c>
      <c r="L166" s="125">
        <v>0</v>
      </c>
      <c r="M166" s="128">
        <v>0</v>
      </c>
      <c r="N166" s="128">
        <v>0</v>
      </c>
      <c r="O166" s="124">
        <v>0</v>
      </c>
      <c r="P166" s="129">
        <v>0</v>
      </c>
      <c r="Q166" s="125">
        <v>0</v>
      </c>
      <c r="R166" s="129">
        <v>0</v>
      </c>
      <c r="S166" s="128">
        <v>0</v>
      </c>
      <c r="T166" s="124">
        <f t="shared" si="45"/>
        <v>0</v>
      </c>
      <c r="U166" s="124">
        <f>[1]L02!C1077</f>
        <v>0</v>
      </c>
      <c r="V166" s="124">
        <f t="shared" si="46"/>
        <v>0</v>
      </c>
      <c r="W166" s="124">
        <v>0</v>
      </c>
    </row>
    <row r="167" spans="1:23" ht="17.100000000000001" customHeight="1">
      <c r="A167" s="122">
        <v>215</v>
      </c>
      <c r="B167" s="126" t="s">
        <v>303</v>
      </c>
      <c r="C167" s="124">
        <f t="shared" ref="C167:W167" si="47">SUM(C168:C175)</f>
        <v>163</v>
      </c>
      <c r="D167" s="124">
        <f t="shared" si="47"/>
        <v>515</v>
      </c>
      <c r="E167" s="124">
        <f t="shared" si="47"/>
        <v>0</v>
      </c>
      <c r="F167" s="125">
        <f t="shared" si="47"/>
        <v>30</v>
      </c>
      <c r="G167" s="125">
        <f t="shared" si="47"/>
        <v>300</v>
      </c>
      <c r="H167" s="133">
        <f t="shared" si="47"/>
        <v>137</v>
      </c>
      <c r="I167" s="125">
        <f t="shared" si="47"/>
        <v>0</v>
      </c>
      <c r="J167" s="125">
        <f t="shared" si="47"/>
        <v>0</v>
      </c>
      <c r="K167" s="125">
        <f t="shared" si="47"/>
        <v>0</v>
      </c>
      <c r="L167" s="125">
        <f t="shared" si="47"/>
        <v>0</v>
      </c>
      <c r="M167" s="124">
        <f t="shared" si="47"/>
        <v>48</v>
      </c>
      <c r="N167" s="124">
        <f t="shared" si="47"/>
        <v>0</v>
      </c>
      <c r="O167" s="124">
        <f t="shared" si="47"/>
        <v>0</v>
      </c>
      <c r="P167" s="125">
        <f t="shared" si="47"/>
        <v>0</v>
      </c>
      <c r="Q167" s="125">
        <f t="shared" si="47"/>
        <v>0</v>
      </c>
      <c r="R167" s="125">
        <f t="shared" si="47"/>
        <v>0</v>
      </c>
      <c r="S167" s="124">
        <f t="shared" si="47"/>
        <v>0</v>
      </c>
      <c r="T167" s="124">
        <f t="shared" si="47"/>
        <v>678</v>
      </c>
      <c r="U167" s="124">
        <f t="shared" si="47"/>
        <v>241</v>
      </c>
      <c r="V167" s="124">
        <f t="shared" si="47"/>
        <v>437</v>
      </c>
      <c r="W167" s="124">
        <f t="shared" si="47"/>
        <v>437</v>
      </c>
    </row>
    <row r="168" spans="1:23" ht="17.100000000000001" customHeight="1">
      <c r="A168" s="122">
        <v>21501</v>
      </c>
      <c r="B168" s="127" t="s">
        <v>304</v>
      </c>
      <c r="C168" s="128">
        <v>0</v>
      </c>
      <c r="D168" s="124">
        <f t="shared" ref="D168:D175" si="48">SUM(E168:S168)</f>
        <v>137</v>
      </c>
      <c r="E168" s="128">
        <v>0</v>
      </c>
      <c r="F168" s="129">
        <v>0</v>
      </c>
      <c r="G168" s="129">
        <v>0</v>
      </c>
      <c r="H168" s="133">
        <v>137</v>
      </c>
      <c r="I168" s="125">
        <v>0</v>
      </c>
      <c r="J168" s="129">
        <v>0</v>
      </c>
      <c r="K168" s="129">
        <v>0</v>
      </c>
      <c r="L168" s="125">
        <v>0</v>
      </c>
      <c r="M168" s="128">
        <v>0</v>
      </c>
      <c r="N168" s="128">
        <v>0</v>
      </c>
      <c r="O168" s="124">
        <v>0</v>
      </c>
      <c r="P168" s="129">
        <v>0</v>
      </c>
      <c r="Q168" s="125">
        <v>0</v>
      </c>
      <c r="R168" s="129">
        <v>0</v>
      </c>
      <c r="S168" s="128">
        <v>0</v>
      </c>
      <c r="T168" s="124">
        <f t="shared" ref="T168:T175" si="49">C168+D168</f>
        <v>137</v>
      </c>
      <c r="U168" s="124">
        <f>[1]L02!C1081</f>
        <v>0</v>
      </c>
      <c r="V168" s="124">
        <f t="shared" ref="V168:V175" si="50">T168-U168</f>
        <v>137</v>
      </c>
      <c r="W168" s="124">
        <v>137</v>
      </c>
    </row>
    <row r="169" spans="1:23" ht="17.100000000000001" customHeight="1">
      <c r="A169" s="122">
        <v>21502</v>
      </c>
      <c r="B169" s="127" t="s">
        <v>305</v>
      </c>
      <c r="C169" s="128">
        <v>0</v>
      </c>
      <c r="D169" s="124">
        <f t="shared" si="48"/>
        <v>0</v>
      </c>
      <c r="E169" s="128">
        <v>0</v>
      </c>
      <c r="F169" s="129">
        <v>0</v>
      </c>
      <c r="G169" s="129">
        <v>0</v>
      </c>
      <c r="H169" s="133">
        <v>0</v>
      </c>
      <c r="I169" s="125">
        <v>0</v>
      </c>
      <c r="J169" s="129">
        <v>0</v>
      </c>
      <c r="K169" s="129">
        <v>0</v>
      </c>
      <c r="L169" s="125">
        <v>0</v>
      </c>
      <c r="M169" s="128">
        <v>0</v>
      </c>
      <c r="N169" s="128">
        <v>0</v>
      </c>
      <c r="O169" s="124">
        <v>0</v>
      </c>
      <c r="P169" s="129">
        <v>0</v>
      </c>
      <c r="Q169" s="125">
        <v>0</v>
      </c>
      <c r="R169" s="129">
        <v>0</v>
      </c>
      <c r="S169" s="128">
        <v>0</v>
      </c>
      <c r="T169" s="124">
        <f t="shared" si="49"/>
        <v>0</v>
      </c>
      <c r="U169" s="124">
        <f>[1]L02!C1091</f>
        <v>0</v>
      </c>
      <c r="V169" s="124">
        <f t="shared" si="50"/>
        <v>0</v>
      </c>
      <c r="W169" s="124">
        <v>0</v>
      </c>
    </row>
    <row r="170" spans="1:23" ht="17.100000000000001" customHeight="1">
      <c r="A170" s="122">
        <v>21503</v>
      </c>
      <c r="B170" s="127" t="s">
        <v>306</v>
      </c>
      <c r="C170" s="128">
        <v>0</v>
      </c>
      <c r="D170" s="124">
        <f t="shared" si="48"/>
        <v>0</v>
      </c>
      <c r="E170" s="128">
        <v>0</v>
      </c>
      <c r="F170" s="129">
        <v>0</v>
      </c>
      <c r="G170" s="129">
        <v>0</v>
      </c>
      <c r="H170" s="133">
        <v>0</v>
      </c>
      <c r="I170" s="125">
        <v>0</v>
      </c>
      <c r="J170" s="129">
        <v>0</v>
      </c>
      <c r="K170" s="129">
        <v>0</v>
      </c>
      <c r="L170" s="125">
        <v>0</v>
      </c>
      <c r="M170" s="128">
        <v>0</v>
      </c>
      <c r="N170" s="128">
        <v>0</v>
      </c>
      <c r="O170" s="124">
        <v>0</v>
      </c>
      <c r="P170" s="129">
        <v>0</v>
      </c>
      <c r="Q170" s="125">
        <v>0</v>
      </c>
      <c r="R170" s="129">
        <v>0</v>
      </c>
      <c r="S170" s="128">
        <v>0</v>
      </c>
      <c r="T170" s="124">
        <f t="shared" si="49"/>
        <v>0</v>
      </c>
      <c r="U170" s="124">
        <f>[1]L02!C1107</f>
        <v>0</v>
      </c>
      <c r="V170" s="124">
        <f t="shared" si="50"/>
        <v>0</v>
      </c>
      <c r="W170" s="124">
        <v>0</v>
      </c>
    </row>
    <row r="171" spans="1:23" ht="17.100000000000001" customHeight="1">
      <c r="A171" s="122">
        <v>21505</v>
      </c>
      <c r="B171" s="127" t="s">
        <v>307</v>
      </c>
      <c r="C171" s="128">
        <v>0</v>
      </c>
      <c r="D171" s="124">
        <f t="shared" si="48"/>
        <v>0</v>
      </c>
      <c r="E171" s="128">
        <v>0</v>
      </c>
      <c r="F171" s="129">
        <v>0</v>
      </c>
      <c r="G171" s="129">
        <v>0</v>
      </c>
      <c r="H171" s="133">
        <v>0</v>
      </c>
      <c r="I171" s="125">
        <v>0</v>
      </c>
      <c r="J171" s="129">
        <v>0</v>
      </c>
      <c r="K171" s="129">
        <v>0</v>
      </c>
      <c r="L171" s="125">
        <v>0</v>
      </c>
      <c r="M171" s="128">
        <v>0</v>
      </c>
      <c r="N171" s="128">
        <v>0</v>
      </c>
      <c r="O171" s="124">
        <v>0</v>
      </c>
      <c r="P171" s="129">
        <v>0</v>
      </c>
      <c r="Q171" s="125">
        <v>0</v>
      </c>
      <c r="R171" s="129">
        <v>0</v>
      </c>
      <c r="S171" s="128">
        <v>0</v>
      </c>
      <c r="T171" s="124">
        <f t="shared" si="49"/>
        <v>0</v>
      </c>
      <c r="U171" s="124">
        <f>[1]L02!C1112</f>
        <v>0</v>
      </c>
      <c r="V171" s="124">
        <f t="shared" si="50"/>
        <v>0</v>
      </c>
      <c r="W171" s="124">
        <v>0</v>
      </c>
    </row>
    <row r="172" spans="1:23" ht="17.100000000000001" customHeight="1">
      <c r="A172" s="122">
        <v>21506</v>
      </c>
      <c r="B172" s="127" t="s">
        <v>308</v>
      </c>
      <c r="C172" s="128">
        <v>133</v>
      </c>
      <c r="D172" s="124">
        <f t="shared" si="48"/>
        <v>82</v>
      </c>
      <c r="E172" s="128">
        <v>0</v>
      </c>
      <c r="F172" s="129">
        <v>30</v>
      </c>
      <c r="G172" s="129">
        <v>0</v>
      </c>
      <c r="H172" s="133">
        <v>0</v>
      </c>
      <c r="I172" s="125">
        <v>0</v>
      </c>
      <c r="J172" s="129">
        <v>0</v>
      </c>
      <c r="K172" s="129">
        <v>0</v>
      </c>
      <c r="L172" s="125">
        <v>0</v>
      </c>
      <c r="M172" s="128">
        <v>52</v>
      </c>
      <c r="N172" s="128">
        <v>0</v>
      </c>
      <c r="O172" s="124">
        <v>0</v>
      </c>
      <c r="P172" s="129">
        <v>0</v>
      </c>
      <c r="Q172" s="125">
        <v>0</v>
      </c>
      <c r="R172" s="129">
        <v>0</v>
      </c>
      <c r="S172" s="128">
        <v>0</v>
      </c>
      <c r="T172" s="124">
        <f t="shared" si="49"/>
        <v>215</v>
      </c>
      <c r="U172" s="124">
        <f>[1]L02!C1126</f>
        <v>215</v>
      </c>
      <c r="V172" s="124">
        <f t="shared" si="50"/>
        <v>0</v>
      </c>
      <c r="W172" s="124">
        <v>0</v>
      </c>
    </row>
    <row r="173" spans="1:23" ht="17.100000000000001" customHeight="1">
      <c r="A173" s="122">
        <v>21507</v>
      </c>
      <c r="B173" s="127" t="s">
        <v>309</v>
      </c>
      <c r="C173" s="128">
        <v>0</v>
      </c>
      <c r="D173" s="124">
        <f t="shared" si="48"/>
        <v>0</v>
      </c>
      <c r="E173" s="128">
        <v>0</v>
      </c>
      <c r="F173" s="129">
        <v>0</v>
      </c>
      <c r="G173" s="129">
        <v>0</v>
      </c>
      <c r="H173" s="133">
        <v>0</v>
      </c>
      <c r="I173" s="125">
        <v>0</v>
      </c>
      <c r="J173" s="129">
        <v>0</v>
      </c>
      <c r="K173" s="129">
        <v>0</v>
      </c>
      <c r="L173" s="125">
        <v>0</v>
      </c>
      <c r="M173" s="128">
        <v>0</v>
      </c>
      <c r="N173" s="128">
        <v>0</v>
      </c>
      <c r="O173" s="124">
        <v>0</v>
      </c>
      <c r="P173" s="129">
        <v>0</v>
      </c>
      <c r="Q173" s="125">
        <v>0</v>
      </c>
      <c r="R173" s="129">
        <v>0</v>
      </c>
      <c r="S173" s="128">
        <v>0</v>
      </c>
      <c r="T173" s="124">
        <f t="shared" si="49"/>
        <v>0</v>
      </c>
      <c r="U173" s="124">
        <f>[1]L02!C1135</f>
        <v>0</v>
      </c>
      <c r="V173" s="124">
        <f t="shared" si="50"/>
        <v>0</v>
      </c>
      <c r="W173" s="124">
        <v>0</v>
      </c>
    </row>
    <row r="174" spans="1:23" ht="17.100000000000001" customHeight="1">
      <c r="A174" s="122">
        <v>21508</v>
      </c>
      <c r="B174" s="127" t="s">
        <v>310</v>
      </c>
      <c r="C174" s="128">
        <v>30</v>
      </c>
      <c r="D174" s="124">
        <f t="shared" si="48"/>
        <v>-4</v>
      </c>
      <c r="E174" s="128">
        <v>0</v>
      </c>
      <c r="F174" s="129">
        <v>0</v>
      </c>
      <c r="G174" s="129">
        <v>0</v>
      </c>
      <c r="H174" s="133">
        <v>0</v>
      </c>
      <c r="I174" s="125">
        <v>0</v>
      </c>
      <c r="J174" s="129">
        <v>0</v>
      </c>
      <c r="K174" s="129">
        <v>0</v>
      </c>
      <c r="L174" s="125">
        <v>0</v>
      </c>
      <c r="M174" s="128">
        <v>-4</v>
      </c>
      <c r="N174" s="128">
        <v>0</v>
      </c>
      <c r="O174" s="124">
        <v>0</v>
      </c>
      <c r="P174" s="129">
        <v>0</v>
      </c>
      <c r="Q174" s="125">
        <v>0</v>
      </c>
      <c r="R174" s="129">
        <v>0</v>
      </c>
      <c r="S174" s="128">
        <v>0</v>
      </c>
      <c r="T174" s="124">
        <f t="shared" si="49"/>
        <v>26</v>
      </c>
      <c r="U174" s="124">
        <f>[1]L02!C1142</f>
        <v>26</v>
      </c>
      <c r="V174" s="124">
        <f t="shared" si="50"/>
        <v>0</v>
      </c>
      <c r="W174" s="124">
        <v>0</v>
      </c>
    </row>
    <row r="175" spans="1:23" ht="17.100000000000001" customHeight="1">
      <c r="A175" s="122">
        <v>21599</v>
      </c>
      <c r="B175" s="127" t="s">
        <v>311</v>
      </c>
      <c r="C175" s="128">
        <v>0</v>
      </c>
      <c r="D175" s="124">
        <f t="shared" si="48"/>
        <v>300</v>
      </c>
      <c r="E175" s="128">
        <v>0</v>
      </c>
      <c r="F175" s="129">
        <v>0</v>
      </c>
      <c r="G175" s="129">
        <v>300</v>
      </c>
      <c r="H175" s="133">
        <v>0</v>
      </c>
      <c r="I175" s="125">
        <v>0</v>
      </c>
      <c r="J175" s="129">
        <v>0</v>
      </c>
      <c r="K175" s="129">
        <v>0</v>
      </c>
      <c r="L175" s="125">
        <v>0</v>
      </c>
      <c r="M175" s="128">
        <v>0</v>
      </c>
      <c r="N175" s="128">
        <v>0</v>
      </c>
      <c r="O175" s="124">
        <v>0</v>
      </c>
      <c r="P175" s="129">
        <v>0</v>
      </c>
      <c r="Q175" s="125">
        <v>0</v>
      </c>
      <c r="R175" s="129">
        <v>0</v>
      </c>
      <c r="S175" s="128">
        <v>0</v>
      </c>
      <c r="T175" s="124">
        <f t="shared" si="49"/>
        <v>300</v>
      </c>
      <c r="U175" s="124">
        <f>[1]L02!C1149</f>
        <v>0</v>
      </c>
      <c r="V175" s="124">
        <f t="shared" si="50"/>
        <v>300</v>
      </c>
      <c r="W175" s="124">
        <v>300</v>
      </c>
    </row>
    <row r="176" spans="1:23" ht="17.100000000000001" customHeight="1">
      <c r="A176" s="122">
        <v>216</v>
      </c>
      <c r="B176" s="126" t="s">
        <v>312</v>
      </c>
      <c r="C176" s="124">
        <f t="shared" ref="C176:W176" si="51">SUM(C177:C180)</f>
        <v>3089</v>
      </c>
      <c r="D176" s="124">
        <f t="shared" si="51"/>
        <v>2692</v>
      </c>
      <c r="E176" s="124">
        <f t="shared" si="51"/>
        <v>0</v>
      </c>
      <c r="F176" s="125">
        <f t="shared" si="51"/>
        <v>181</v>
      </c>
      <c r="G176" s="125">
        <f t="shared" si="51"/>
        <v>2873</v>
      </c>
      <c r="H176" s="133">
        <f t="shared" si="51"/>
        <v>90</v>
      </c>
      <c r="I176" s="125">
        <f t="shared" si="51"/>
        <v>0</v>
      </c>
      <c r="J176" s="125">
        <f t="shared" si="51"/>
        <v>0</v>
      </c>
      <c r="K176" s="125">
        <f t="shared" si="51"/>
        <v>0</v>
      </c>
      <c r="L176" s="125">
        <f t="shared" si="51"/>
        <v>0</v>
      </c>
      <c r="M176" s="124">
        <f t="shared" si="51"/>
        <v>-452</v>
      </c>
      <c r="N176" s="124">
        <f t="shared" si="51"/>
        <v>0</v>
      </c>
      <c r="O176" s="124">
        <f t="shared" si="51"/>
        <v>0</v>
      </c>
      <c r="P176" s="125">
        <f t="shared" si="51"/>
        <v>0</v>
      </c>
      <c r="Q176" s="125">
        <f t="shared" si="51"/>
        <v>0</v>
      </c>
      <c r="R176" s="125">
        <f t="shared" si="51"/>
        <v>0</v>
      </c>
      <c r="S176" s="124">
        <f t="shared" si="51"/>
        <v>0</v>
      </c>
      <c r="T176" s="124">
        <f t="shared" si="51"/>
        <v>5781</v>
      </c>
      <c r="U176" s="124">
        <f t="shared" si="51"/>
        <v>5729</v>
      </c>
      <c r="V176" s="124">
        <f t="shared" si="51"/>
        <v>52</v>
      </c>
      <c r="W176" s="124">
        <f t="shared" si="51"/>
        <v>52</v>
      </c>
    </row>
    <row r="177" spans="1:23" ht="17.100000000000001" customHeight="1">
      <c r="A177" s="122">
        <v>21602</v>
      </c>
      <c r="B177" s="127" t="s">
        <v>313</v>
      </c>
      <c r="C177" s="128">
        <v>480</v>
      </c>
      <c r="D177" s="124">
        <f>SUM(E177:S177)</f>
        <v>2042</v>
      </c>
      <c r="E177" s="128">
        <v>0</v>
      </c>
      <c r="F177" s="129">
        <v>181</v>
      </c>
      <c r="G177" s="129">
        <v>1771</v>
      </c>
      <c r="H177" s="133">
        <v>90</v>
      </c>
      <c r="I177" s="125">
        <v>0</v>
      </c>
      <c r="J177" s="129">
        <v>0</v>
      </c>
      <c r="K177" s="129">
        <v>0</v>
      </c>
      <c r="L177" s="125">
        <v>0</v>
      </c>
      <c r="M177" s="128">
        <v>0</v>
      </c>
      <c r="N177" s="128">
        <v>0</v>
      </c>
      <c r="O177" s="124">
        <v>0</v>
      </c>
      <c r="P177" s="129">
        <v>0</v>
      </c>
      <c r="Q177" s="125">
        <v>0</v>
      </c>
      <c r="R177" s="129">
        <v>0</v>
      </c>
      <c r="S177" s="128">
        <v>0</v>
      </c>
      <c r="T177" s="124">
        <f>C177+D177</f>
        <v>2522</v>
      </c>
      <c r="U177" s="124">
        <f>[1]L02!C1157</f>
        <v>2470</v>
      </c>
      <c r="V177" s="124">
        <f>T177-U177</f>
        <v>52</v>
      </c>
      <c r="W177" s="124">
        <v>52</v>
      </c>
    </row>
    <row r="178" spans="1:23" ht="17.100000000000001" customHeight="1">
      <c r="A178" s="122">
        <v>21605</v>
      </c>
      <c r="B178" s="127" t="s">
        <v>314</v>
      </c>
      <c r="C178" s="128">
        <v>2609</v>
      </c>
      <c r="D178" s="124">
        <f>SUM(E178:S178)</f>
        <v>650</v>
      </c>
      <c r="E178" s="128">
        <v>0</v>
      </c>
      <c r="F178" s="129">
        <v>0</v>
      </c>
      <c r="G178" s="129">
        <v>1102</v>
      </c>
      <c r="H178" s="133">
        <v>0</v>
      </c>
      <c r="I178" s="125">
        <v>0</v>
      </c>
      <c r="J178" s="129">
        <v>0</v>
      </c>
      <c r="K178" s="129">
        <v>0</v>
      </c>
      <c r="L178" s="125">
        <v>0</v>
      </c>
      <c r="M178" s="128">
        <v>-452</v>
      </c>
      <c r="N178" s="128">
        <v>0</v>
      </c>
      <c r="O178" s="124">
        <v>0</v>
      </c>
      <c r="P178" s="129">
        <v>0</v>
      </c>
      <c r="Q178" s="125">
        <v>0</v>
      </c>
      <c r="R178" s="129">
        <v>0</v>
      </c>
      <c r="S178" s="128">
        <v>0</v>
      </c>
      <c r="T178" s="124">
        <f>C178+D178</f>
        <v>3259</v>
      </c>
      <c r="U178" s="124">
        <f>[1]L02!C1167</f>
        <v>3259</v>
      </c>
      <c r="V178" s="124">
        <f>T178-U178</f>
        <v>0</v>
      </c>
      <c r="W178" s="124">
        <v>0</v>
      </c>
    </row>
    <row r="179" spans="1:23" ht="17.100000000000001" customHeight="1">
      <c r="A179" s="122">
        <v>21606</v>
      </c>
      <c r="B179" s="127" t="s">
        <v>315</v>
      </c>
      <c r="C179" s="128">
        <v>0</v>
      </c>
      <c r="D179" s="124">
        <f>SUM(E179:S179)</f>
        <v>0</v>
      </c>
      <c r="E179" s="128">
        <v>0</v>
      </c>
      <c r="F179" s="129">
        <v>0</v>
      </c>
      <c r="G179" s="129">
        <v>0</v>
      </c>
      <c r="H179" s="133">
        <v>0</v>
      </c>
      <c r="I179" s="125">
        <v>0</v>
      </c>
      <c r="J179" s="129">
        <v>0</v>
      </c>
      <c r="K179" s="129">
        <v>0</v>
      </c>
      <c r="L179" s="125">
        <v>0</v>
      </c>
      <c r="M179" s="128">
        <v>0</v>
      </c>
      <c r="N179" s="128">
        <v>0</v>
      </c>
      <c r="O179" s="124">
        <v>0</v>
      </c>
      <c r="P179" s="129">
        <v>0</v>
      </c>
      <c r="Q179" s="125">
        <v>0</v>
      </c>
      <c r="R179" s="129">
        <v>0</v>
      </c>
      <c r="S179" s="128">
        <v>0</v>
      </c>
      <c r="T179" s="124">
        <f>C179+D179</f>
        <v>0</v>
      </c>
      <c r="U179" s="124">
        <f>[1]L02!C1174</f>
        <v>0</v>
      </c>
      <c r="V179" s="124">
        <f>T179-U179</f>
        <v>0</v>
      </c>
      <c r="W179" s="124">
        <v>0</v>
      </c>
    </row>
    <row r="180" spans="1:23" ht="17.100000000000001" customHeight="1">
      <c r="A180" s="122">
        <v>21699</v>
      </c>
      <c r="B180" s="127" t="s">
        <v>316</v>
      </c>
      <c r="C180" s="128">
        <v>0</v>
      </c>
      <c r="D180" s="124">
        <f>SUM(E180:S180)</f>
        <v>0</v>
      </c>
      <c r="E180" s="128">
        <v>0</v>
      </c>
      <c r="F180" s="129">
        <v>0</v>
      </c>
      <c r="G180" s="129">
        <v>0</v>
      </c>
      <c r="H180" s="133">
        <v>0</v>
      </c>
      <c r="I180" s="125">
        <v>0</v>
      </c>
      <c r="J180" s="129">
        <v>0</v>
      </c>
      <c r="K180" s="129">
        <v>0</v>
      </c>
      <c r="L180" s="125">
        <v>0</v>
      </c>
      <c r="M180" s="128">
        <v>0</v>
      </c>
      <c r="N180" s="128">
        <v>0</v>
      </c>
      <c r="O180" s="124">
        <v>0</v>
      </c>
      <c r="P180" s="129">
        <v>0</v>
      </c>
      <c r="Q180" s="125">
        <v>0</v>
      </c>
      <c r="R180" s="129">
        <v>0</v>
      </c>
      <c r="S180" s="128">
        <v>0</v>
      </c>
      <c r="T180" s="124">
        <f>C180+D180</f>
        <v>0</v>
      </c>
      <c r="U180" s="124">
        <f>[1]L02!C1180</f>
        <v>0</v>
      </c>
      <c r="V180" s="124">
        <f>T180-U180</f>
        <v>0</v>
      </c>
      <c r="W180" s="124">
        <v>0</v>
      </c>
    </row>
    <row r="181" spans="1:23" ht="17.100000000000001" customHeight="1">
      <c r="A181" s="122">
        <v>217</v>
      </c>
      <c r="B181" s="126" t="s">
        <v>317</v>
      </c>
      <c r="C181" s="124">
        <f t="shared" ref="C181:W181" si="52">SUM(C182:C186)</f>
        <v>0</v>
      </c>
      <c r="D181" s="124">
        <f t="shared" si="52"/>
        <v>67</v>
      </c>
      <c r="E181" s="124">
        <f t="shared" si="52"/>
        <v>0</v>
      </c>
      <c r="F181" s="125">
        <f t="shared" si="52"/>
        <v>10</v>
      </c>
      <c r="G181" s="125">
        <f t="shared" si="52"/>
        <v>57</v>
      </c>
      <c r="H181" s="133">
        <f t="shared" si="52"/>
        <v>0</v>
      </c>
      <c r="I181" s="125">
        <f t="shared" si="52"/>
        <v>0</v>
      </c>
      <c r="J181" s="125">
        <f t="shared" si="52"/>
        <v>0</v>
      </c>
      <c r="K181" s="125">
        <f t="shared" si="52"/>
        <v>0</v>
      </c>
      <c r="L181" s="125">
        <f t="shared" si="52"/>
        <v>0</v>
      </c>
      <c r="M181" s="124">
        <f t="shared" si="52"/>
        <v>0</v>
      </c>
      <c r="N181" s="124">
        <f t="shared" si="52"/>
        <v>0</v>
      </c>
      <c r="O181" s="124">
        <f t="shared" si="52"/>
        <v>0</v>
      </c>
      <c r="P181" s="125">
        <f t="shared" si="52"/>
        <v>0</v>
      </c>
      <c r="Q181" s="125">
        <f t="shared" si="52"/>
        <v>0</v>
      </c>
      <c r="R181" s="125">
        <f t="shared" si="52"/>
        <v>0</v>
      </c>
      <c r="S181" s="124">
        <f t="shared" si="52"/>
        <v>0</v>
      </c>
      <c r="T181" s="124">
        <f t="shared" si="52"/>
        <v>67</v>
      </c>
      <c r="U181" s="124">
        <f t="shared" si="52"/>
        <v>67</v>
      </c>
      <c r="V181" s="124">
        <f t="shared" si="52"/>
        <v>0</v>
      </c>
      <c r="W181" s="124">
        <f t="shared" si="52"/>
        <v>0</v>
      </c>
    </row>
    <row r="182" spans="1:23" ht="17.100000000000001" customHeight="1">
      <c r="A182" s="122">
        <v>21701</v>
      </c>
      <c r="B182" s="127" t="s">
        <v>318</v>
      </c>
      <c r="C182" s="128">
        <v>0</v>
      </c>
      <c r="D182" s="124">
        <f>SUM(E182:S182)</f>
        <v>0</v>
      </c>
      <c r="E182" s="128">
        <v>0</v>
      </c>
      <c r="F182" s="129">
        <v>0</v>
      </c>
      <c r="G182" s="129">
        <v>0</v>
      </c>
      <c r="H182" s="133">
        <v>0</v>
      </c>
      <c r="I182" s="125">
        <v>0</v>
      </c>
      <c r="J182" s="129">
        <v>0</v>
      </c>
      <c r="K182" s="129">
        <v>0</v>
      </c>
      <c r="L182" s="125">
        <v>0</v>
      </c>
      <c r="M182" s="128">
        <v>0</v>
      </c>
      <c r="N182" s="128">
        <v>0</v>
      </c>
      <c r="O182" s="124">
        <v>0</v>
      </c>
      <c r="P182" s="129">
        <v>0</v>
      </c>
      <c r="Q182" s="125">
        <v>0</v>
      </c>
      <c r="R182" s="129">
        <v>0</v>
      </c>
      <c r="S182" s="128">
        <v>0</v>
      </c>
      <c r="T182" s="124">
        <f>C182+D182</f>
        <v>0</v>
      </c>
      <c r="U182" s="124">
        <f>[1]L02!C1184</f>
        <v>0</v>
      </c>
      <c r="V182" s="124">
        <f>T182-U182</f>
        <v>0</v>
      </c>
      <c r="W182" s="124">
        <v>0</v>
      </c>
    </row>
    <row r="183" spans="1:23" ht="17.100000000000001" customHeight="1">
      <c r="A183" s="122">
        <v>21702</v>
      </c>
      <c r="B183" s="127" t="s">
        <v>319</v>
      </c>
      <c r="C183" s="128">
        <v>0</v>
      </c>
      <c r="D183" s="124">
        <f>SUM(E183:S183)</f>
        <v>10</v>
      </c>
      <c r="E183" s="128">
        <v>0</v>
      </c>
      <c r="F183" s="129">
        <v>10</v>
      </c>
      <c r="G183" s="129">
        <v>0</v>
      </c>
      <c r="H183" s="133">
        <v>0</v>
      </c>
      <c r="I183" s="125">
        <v>0</v>
      </c>
      <c r="J183" s="129">
        <v>0</v>
      </c>
      <c r="K183" s="129">
        <v>0</v>
      </c>
      <c r="L183" s="125">
        <v>0</v>
      </c>
      <c r="M183" s="128">
        <v>0</v>
      </c>
      <c r="N183" s="128">
        <v>0</v>
      </c>
      <c r="O183" s="124">
        <v>0</v>
      </c>
      <c r="P183" s="129">
        <v>0</v>
      </c>
      <c r="Q183" s="125">
        <v>0</v>
      </c>
      <c r="R183" s="129">
        <v>0</v>
      </c>
      <c r="S183" s="128">
        <v>0</v>
      </c>
      <c r="T183" s="124">
        <f>C183+D183</f>
        <v>10</v>
      </c>
      <c r="U183" s="124">
        <f>[1]L02!C1191</f>
        <v>10</v>
      </c>
      <c r="V183" s="124">
        <f>T183-U183</f>
        <v>0</v>
      </c>
      <c r="W183" s="124">
        <v>0</v>
      </c>
    </row>
    <row r="184" spans="1:23" ht="17.100000000000001" customHeight="1">
      <c r="A184" s="122">
        <v>21703</v>
      </c>
      <c r="B184" s="127" t="s">
        <v>320</v>
      </c>
      <c r="C184" s="128">
        <v>0</v>
      </c>
      <c r="D184" s="124">
        <f>SUM(E184:S184)</f>
        <v>57</v>
      </c>
      <c r="E184" s="128">
        <v>0</v>
      </c>
      <c r="F184" s="129">
        <v>0</v>
      </c>
      <c r="G184" s="129">
        <v>57</v>
      </c>
      <c r="H184" s="133">
        <v>0</v>
      </c>
      <c r="I184" s="125">
        <v>0</v>
      </c>
      <c r="J184" s="129">
        <v>0</v>
      </c>
      <c r="K184" s="129">
        <v>0</v>
      </c>
      <c r="L184" s="125">
        <v>0</v>
      </c>
      <c r="M184" s="128">
        <v>0</v>
      </c>
      <c r="N184" s="128">
        <v>0</v>
      </c>
      <c r="O184" s="124">
        <v>0</v>
      </c>
      <c r="P184" s="129">
        <v>0</v>
      </c>
      <c r="Q184" s="125">
        <v>0</v>
      </c>
      <c r="R184" s="129">
        <v>0</v>
      </c>
      <c r="S184" s="128">
        <v>0</v>
      </c>
      <c r="T184" s="124">
        <f>C184+D184</f>
        <v>57</v>
      </c>
      <c r="U184" s="124">
        <f>[1]L02!C1201</f>
        <v>57</v>
      </c>
      <c r="V184" s="124">
        <f>T184-U184</f>
        <v>0</v>
      </c>
      <c r="W184" s="124">
        <v>0</v>
      </c>
    </row>
    <row r="185" spans="1:23" ht="17.100000000000001" customHeight="1">
      <c r="A185" s="122">
        <v>21704</v>
      </c>
      <c r="B185" s="127" t="s">
        <v>321</v>
      </c>
      <c r="C185" s="128">
        <v>0</v>
      </c>
      <c r="D185" s="124">
        <f>SUM(E185:S185)</f>
        <v>0</v>
      </c>
      <c r="E185" s="128">
        <v>0</v>
      </c>
      <c r="F185" s="129">
        <v>0</v>
      </c>
      <c r="G185" s="129">
        <v>0</v>
      </c>
      <c r="H185" s="133">
        <v>0</v>
      </c>
      <c r="I185" s="125">
        <v>0</v>
      </c>
      <c r="J185" s="129">
        <v>0</v>
      </c>
      <c r="K185" s="129">
        <v>0</v>
      </c>
      <c r="L185" s="125">
        <v>0</v>
      </c>
      <c r="M185" s="128">
        <v>0</v>
      </c>
      <c r="N185" s="128">
        <v>0</v>
      </c>
      <c r="O185" s="124">
        <v>0</v>
      </c>
      <c r="P185" s="129">
        <v>0</v>
      </c>
      <c r="Q185" s="125">
        <v>0</v>
      </c>
      <c r="R185" s="129">
        <v>0</v>
      </c>
      <c r="S185" s="128">
        <v>0</v>
      </c>
      <c r="T185" s="124">
        <f>C185+D185</f>
        <v>0</v>
      </c>
      <c r="U185" s="124">
        <f>[1]L02!C1207</f>
        <v>0</v>
      </c>
      <c r="V185" s="124">
        <f>T185-U185</f>
        <v>0</v>
      </c>
      <c r="W185" s="124">
        <v>0</v>
      </c>
    </row>
    <row r="186" spans="1:23" ht="17.100000000000001" customHeight="1">
      <c r="A186" s="122">
        <v>21799</v>
      </c>
      <c r="B186" s="127" t="s">
        <v>322</v>
      </c>
      <c r="C186" s="128">
        <v>0</v>
      </c>
      <c r="D186" s="124">
        <f>SUM(E186:S186)</f>
        <v>0</v>
      </c>
      <c r="E186" s="128">
        <v>0</v>
      </c>
      <c r="F186" s="129">
        <v>0</v>
      </c>
      <c r="G186" s="129">
        <v>0</v>
      </c>
      <c r="H186" s="133">
        <v>0</v>
      </c>
      <c r="I186" s="125">
        <v>0</v>
      </c>
      <c r="J186" s="129">
        <v>0</v>
      </c>
      <c r="K186" s="129">
        <v>0</v>
      </c>
      <c r="L186" s="125">
        <v>0</v>
      </c>
      <c r="M186" s="128">
        <v>0</v>
      </c>
      <c r="N186" s="128">
        <v>0</v>
      </c>
      <c r="O186" s="124">
        <v>0</v>
      </c>
      <c r="P186" s="129">
        <v>0</v>
      </c>
      <c r="Q186" s="125">
        <v>0</v>
      </c>
      <c r="R186" s="129">
        <v>0</v>
      </c>
      <c r="S186" s="128">
        <v>0</v>
      </c>
      <c r="T186" s="124">
        <f>C186+D186</f>
        <v>0</v>
      </c>
      <c r="U186" s="124">
        <f>[1]L02!C1210</f>
        <v>0</v>
      </c>
      <c r="V186" s="124">
        <f>T186-U186</f>
        <v>0</v>
      </c>
      <c r="W186" s="124">
        <v>0</v>
      </c>
    </row>
    <row r="187" spans="1:23" ht="17.100000000000001" customHeight="1">
      <c r="A187" s="122">
        <v>219</v>
      </c>
      <c r="B187" s="126" t="s">
        <v>122</v>
      </c>
      <c r="C187" s="124">
        <f t="shared" ref="C187:W187" si="53">SUM(C188:C196)</f>
        <v>0</v>
      </c>
      <c r="D187" s="124">
        <f t="shared" si="53"/>
        <v>0</v>
      </c>
      <c r="E187" s="124">
        <f t="shared" si="53"/>
        <v>0</v>
      </c>
      <c r="F187" s="125">
        <f t="shared" si="53"/>
        <v>0</v>
      </c>
      <c r="G187" s="125">
        <f t="shared" si="53"/>
        <v>0</v>
      </c>
      <c r="H187" s="133">
        <f t="shared" si="53"/>
        <v>0</v>
      </c>
      <c r="I187" s="125">
        <f t="shared" si="53"/>
        <v>0</v>
      </c>
      <c r="J187" s="125">
        <f t="shared" si="53"/>
        <v>0</v>
      </c>
      <c r="K187" s="125">
        <f t="shared" si="53"/>
        <v>0</v>
      </c>
      <c r="L187" s="125">
        <f t="shared" si="53"/>
        <v>0</v>
      </c>
      <c r="M187" s="124">
        <f t="shared" si="53"/>
        <v>0</v>
      </c>
      <c r="N187" s="124">
        <f t="shared" si="53"/>
        <v>0</v>
      </c>
      <c r="O187" s="124">
        <f t="shared" si="53"/>
        <v>0</v>
      </c>
      <c r="P187" s="125">
        <f t="shared" si="53"/>
        <v>0</v>
      </c>
      <c r="Q187" s="125">
        <f t="shared" si="53"/>
        <v>0</v>
      </c>
      <c r="R187" s="125">
        <f t="shared" si="53"/>
        <v>0</v>
      </c>
      <c r="S187" s="124">
        <f t="shared" si="53"/>
        <v>0</v>
      </c>
      <c r="T187" s="124">
        <f t="shared" si="53"/>
        <v>0</v>
      </c>
      <c r="U187" s="124">
        <f t="shared" si="53"/>
        <v>0</v>
      </c>
      <c r="V187" s="124">
        <f t="shared" si="53"/>
        <v>0</v>
      </c>
      <c r="W187" s="124">
        <f t="shared" si="53"/>
        <v>0</v>
      </c>
    </row>
    <row r="188" spans="1:23" ht="17.100000000000001" customHeight="1">
      <c r="A188" s="122">
        <v>21901</v>
      </c>
      <c r="B188" s="127" t="s">
        <v>323</v>
      </c>
      <c r="C188" s="128">
        <v>0</v>
      </c>
      <c r="D188" s="124">
        <f t="shared" ref="D188:D196" si="54">SUM(E188:S188)</f>
        <v>0</v>
      </c>
      <c r="E188" s="128">
        <v>0</v>
      </c>
      <c r="F188" s="129">
        <v>0</v>
      </c>
      <c r="G188" s="129">
        <v>0</v>
      </c>
      <c r="H188" s="133">
        <v>0</v>
      </c>
      <c r="I188" s="125">
        <v>0</v>
      </c>
      <c r="J188" s="129">
        <v>0</v>
      </c>
      <c r="K188" s="129">
        <v>0</v>
      </c>
      <c r="L188" s="125">
        <v>0</v>
      </c>
      <c r="M188" s="128">
        <v>0</v>
      </c>
      <c r="N188" s="128">
        <v>0</v>
      </c>
      <c r="O188" s="124">
        <v>0</v>
      </c>
      <c r="P188" s="129">
        <v>0</v>
      </c>
      <c r="Q188" s="125">
        <v>0</v>
      </c>
      <c r="R188" s="129">
        <v>0</v>
      </c>
      <c r="S188" s="128">
        <v>0</v>
      </c>
      <c r="T188" s="124">
        <f t="shared" ref="T188:T196" si="55">C188+D188</f>
        <v>0</v>
      </c>
      <c r="U188" s="124">
        <f>[1]L02!C1213</f>
        <v>0</v>
      </c>
      <c r="V188" s="124">
        <f t="shared" ref="V188:V196" si="56">T188-U188</f>
        <v>0</v>
      </c>
      <c r="W188" s="124">
        <v>0</v>
      </c>
    </row>
    <row r="189" spans="1:23" ht="17.100000000000001" customHeight="1">
      <c r="A189" s="122">
        <v>21902</v>
      </c>
      <c r="B189" s="127" t="s">
        <v>324</v>
      </c>
      <c r="C189" s="128">
        <v>0</v>
      </c>
      <c r="D189" s="124">
        <f t="shared" si="54"/>
        <v>0</v>
      </c>
      <c r="E189" s="128">
        <v>0</v>
      </c>
      <c r="F189" s="129">
        <v>0</v>
      </c>
      <c r="G189" s="129">
        <v>0</v>
      </c>
      <c r="H189" s="133">
        <v>0</v>
      </c>
      <c r="I189" s="125">
        <v>0</v>
      </c>
      <c r="J189" s="129">
        <v>0</v>
      </c>
      <c r="K189" s="129">
        <v>0</v>
      </c>
      <c r="L189" s="125">
        <v>0</v>
      </c>
      <c r="M189" s="128">
        <v>0</v>
      </c>
      <c r="N189" s="128">
        <v>0</v>
      </c>
      <c r="O189" s="124">
        <v>0</v>
      </c>
      <c r="P189" s="129">
        <v>0</v>
      </c>
      <c r="Q189" s="125">
        <v>0</v>
      </c>
      <c r="R189" s="129">
        <v>0</v>
      </c>
      <c r="S189" s="128">
        <v>0</v>
      </c>
      <c r="T189" s="124">
        <f t="shared" si="55"/>
        <v>0</v>
      </c>
      <c r="U189" s="124">
        <f>[1]L02!C1214</f>
        <v>0</v>
      </c>
      <c r="V189" s="124">
        <f t="shared" si="56"/>
        <v>0</v>
      </c>
      <c r="W189" s="124">
        <v>0</v>
      </c>
    </row>
    <row r="190" spans="1:23" ht="17.100000000000001" customHeight="1">
      <c r="A190" s="122">
        <v>21903</v>
      </c>
      <c r="B190" s="127" t="s">
        <v>325</v>
      </c>
      <c r="C190" s="128">
        <v>0</v>
      </c>
      <c r="D190" s="124">
        <f t="shared" si="54"/>
        <v>0</v>
      </c>
      <c r="E190" s="128">
        <v>0</v>
      </c>
      <c r="F190" s="129">
        <v>0</v>
      </c>
      <c r="G190" s="129">
        <v>0</v>
      </c>
      <c r="H190" s="133">
        <v>0</v>
      </c>
      <c r="I190" s="125">
        <v>0</v>
      </c>
      <c r="J190" s="129">
        <v>0</v>
      </c>
      <c r="K190" s="129">
        <v>0</v>
      </c>
      <c r="L190" s="125">
        <v>0</v>
      </c>
      <c r="M190" s="128">
        <v>0</v>
      </c>
      <c r="N190" s="128">
        <v>0</v>
      </c>
      <c r="O190" s="124">
        <v>0</v>
      </c>
      <c r="P190" s="129">
        <v>0</v>
      </c>
      <c r="Q190" s="125">
        <v>0</v>
      </c>
      <c r="R190" s="129">
        <v>0</v>
      </c>
      <c r="S190" s="128">
        <v>0</v>
      </c>
      <c r="T190" s="124">
        <f t="shared" si="55"/>
        <v>0</v>
      </c>
      <c r="U190" s="124">
        <f>[1]L02!C1215</f>
        <v>0</v>
      </c>
      <c r="V190" s="124">
        <f t="shared" si="56"/>
        <v>0</v>
      </c>
      <c r="W190" s="124">
        <v>0</v>
      </c>
    </row>
    <row r="191" spans="1:23" ht="17.100000000000001" customHeight="1">
      <c r="A191" s="122">
        <v>21904</v>
      </c>
      <c r="B191" s="127" t="s">
        <v>326</v>
      </c>
      <c r="C191" s="128">
        <v>0</v>
      </c>
      <c r="D191" s="124">
        <f t="shared" si="54"/>
        <v>0</v>
      </c>
      <c r="E191" s="128">
        <v>0</v>
      </c>
      <c r="F191" s="129">
        <v>0</v>
      </c>
      <c r="G191" s="129">
        <v>0</v>
      </c>
      <c r="H191" s="133">
        <v>0</v>
      </c>
      <c r="I191" s="125">
        <v>0</v>
      </c>
      <c r="J191" s="129">
        <v>0</v>
      </c>
      <c r="K191" s="129">
        <v>0</v>
      </c>
      <c r="L191" s="125">
        <v>0</v>
      </c>
      <c r="M191" s="128">
        <v>0</v>
      </c>
      <c r="N191" s="128">
        <v>0</v>
      </c>
      <c r="O191" s="124">
        <v>0</v>
      </c>
      <c r="P191" s="129">
        <v>0</v>
      </c>
      <c r="Q191" s="125">
        <v>0</v>
      </c>
      <c r="R191" s="129">
        <v>0</v>
      </c>
      <c r="S191" s="128">
        <v>0</v>
      </c>
      <c r="T191" s="124">
        <f t="shared" si="55"/>
        <v>0</v>
      </c>
      <c r="U191" s="124">
        <f>[1]L02!C1216</f>
        <v>0</v>
      </c>
      <c r="V191" s="124">
        <f t="shared" si="56"/>
        <v>0</v>
      </c>
      <c r="W191" s="124">
        <v>0</v>
      </c>
    </row>
    <row r="192" spans="1:23" ht="17.100000000000001" customHeight="1">
      <c r="A192" s="122">
        <v>21905</v>
      </c>
      <c r="B192" s="127" t="s">
        <v>327</v>
      </c>
      <c r="C192" s="128">
        <v>0</v>
      </c>
      <c r="D192" s="124">
        <f t="shared" si="54"/>
        <v>0</v>
      </c>
      <c r="E192" s="128">
        <v>0</v>
      </c>
      <c r="F192" s="129">
        <v>0</v>
      </c>
      <c r="G192" s="129">
        <v>0</v>
      </c>
      <c r="H192" s="133">
        <v>0</v>
      </c>
      <c r="I192" s="125">
        <v>0</v>
      </c>
      <c r="J192" s="129">
        <v>0</v>
      </c>
      <c r="K192" s="129">
        <v>0</v>
      </c>
      <c r="L192" s="125">
        <v>0</v>
      </c>
      <c r="M192" s="128">
        <v>0</v>
      </c>
      <c r="N192" s="128">
        <v>0</v>
      </c>
      <c r="O192" s="124">
        <v>0</v>
      </c>
      <c r="P192" s="129">
        <v>0</v>
      </c>
      <c r="Q192" s="125">
        <v>0</v>
      </c>
      <c r="R192" s="129">
        <v>0</v>
      </c>
      <c r="S192" s="128">
        <v>0</v>
      </c>
      <c r="T192" s="124">
        <f t="shared" si="55"/>
        <v>0</v>
      </c>
      <c r="U192" s="124">
        <f>[1]L02!C1217</f>
        <v>0</v>
      </c>
      <c r="V192" s="124">
        <f t="shared" si="56"/>
        <v>0</v>
      </c>
      <c r="W192" s="124">
        <v>0</v>
      </c>
    </row>
    <row r="193" spans="1:23" ht="17.100000000000001" customHeight="1">
      <c r="A193" s="122">
        <v>21906</v>
      </c>
      <c r="B193" s="127" t="s">
        <v>286</v>
      </c>
      <c r="C193" s="128">
        <v>0</v>
      </c>
      <c r="D193" s="124">
        <f t="shared" si="54"/>
        <v>0</v>
      </c>
      <c r="E193" s="128">
        <v>0</v>
      </c>
      <c r="F193" s="129">
        <v>0</v>
      </c>
      <c r="G193" s="129">
        <v>0</v>
      </c>
      <c r="H193" s="133">
        <v>0</v>
      </c>
      <c r="I193" s="125">
        <v>0</v>
      </c>
      <c r="J193" s="129">
        <v>0</v>
      </c>
      <c r="K193" s="129">
        <v>0</v>
      </c>
      <c r="L193" s="125">
        <v>0</v>
      </c>
      <c r="M193" s="128">
        <v>0</v>
      </c>
      <c r="N193" s="128">
        <v>0</v>
      </c>
      <c r="O193" s="124">
        <v>0</v>
      </c>
      <c r="P193" s="129">
        <v>0</v>
      </c>
      <c r="Q193" s="125">
        <v>0</v>
      </c>
      <c r="R193" s="129">
        <v>0</v>
      </c>
      <c r="S193" s="128">
        <v>0</v>
      </c>
      <c r="T193" s="124">
        <f t="shared" si="55"/>
        <v>0</v>
      </c>
      <c r="U193" s="124">
        <f>[1]L02!C1218</f>
        <v>0</v>
      </c>
      <c r="V193" s="124">
        <f t="shared" si="56"/>
        <v>0</v>
      </c>
      <c r="W193" s="124">
        <v>0</v>
      </c>
    </row>
    <row r="194" spans="1:23" ht="17.100000000000001" customHeight="1">
      <c r="A194" s="122">
        <v>21907</v>
      </c>
      <c r="B194" s="127" t="s">
        <v>328</v>
      </c>
      <c r="C194" s="128">
        <v>0</v>
      </c>
      <c r="D194" s="124">
        <f t="shared" si="54"/>
        <v>0</v>
      </c>
      <c r="E194" s="128">
        <v>0</v>
      </c>
      <c r="F194" s="129">
        <v>0</v>
      </c>
      <c r="G194" s="129">
        <v>0</v>
      </c>
      <c r="H194" s="133">
        <v>0</v>
      </c>
      <c r="I194" s="125">
        <v>0</v>
      </c>
      <c r="J194" s="129">
        <v>0</v>
      </c>
      <c r="K194" s="129">
        <v>0</v>
      </c>
      <c r="L194" s="125">
        <v>0</v>
      </c>
      <c r="M194" s="128">
        <v>0</v>
      </c>
      <c r="N194" s="128">
        <v>0</v>
      </c>
      <c r="O194" s="124">
        <v>0</v>
      </c>
      <c r="P194" s="129">
        <v>0</v>
      </c>
      <c r="Q194" s="125">
        <v>0</v>
      </c>
      <c r="R194" s="129">
        <v>0</v>
      </c>
      <c r="S194" s="128">
        <v>0</v>
      </c>
      <c r="T194" s="124">
        <f t="shared" si="55"/>
        <v>0</v>
      </c>
      <c r="U194" s="124">
        <f>[1]L02!C1219</f>
        <v>0</v>
      </c>
      <c r="V194" s="124">
        <f t="shared" si="56"/>
        <v>0</v>
      </c>
      <c r="W194" s="124">
        <v>0</v>
      </c>
    </row>
    <row r="195" spans="1:23" ht="17.100000000000001" customHeight="1">
      <c r="A195" s="122">
        <v>21908</v>
      </c>
      <c r="B195" s="127" t="s">
        <v>329</v>
      </c>
      <c r="C195" s="128">
        <v>0</v>
      </c>
      <c r="D195" s="124">
        <f t="shared" si="54"/>
        <v>0</v>
      </c>
      <c r="E195" s="128">
        <v>0</v>
      </c>
      <c r="F195" s="129">
        <v>0</v>
      </c>
      <c r="G195" s="129">
        <v>0</v>
      </c>
      <c r="H195" s="133">
        <v>0</v>
      </c>
      <c r="I195" s="125">
        <v>0</v>
      </c>
      <c r="J195" s="129">
        <v>0</v>
      </c>
      <c r="K195" s="129">
        <v>0</v>
      </c>
      <c r="L195" s="125">
        <v>0</v>
      </c>
      <c r="M195" s="128">
        <v>0</v>
      </c>
      <c r="N195" s="128">
        <v>0</v>
      </c>
      <c r="O195" s="124">
        <v>0</v>
      </c>
      <c r="P195" s="129">
        <v>0</v>
      </c>
      <c r="Q195" s="125">
        <v>0</v>
      </c>
      <c r="R195" s="129">
        <v>0</v>
      </c>
      <c r="S195" s="128">
        <v>0</v>
      </c>
      <c r="T195" s="124">
        <f t="shared" si="55"/>
        <v>0</v>
      </c>
      <c r="U195" s="124">
        <f>[1]L02!C1220</f>
        <v>0</v>
      </c>
      <c r="V195" s="124">
        <f t="shared" si="56"/>
        <v>0</v>
      </c>
      <c r="W195" s="124">
        <v>0</v>
      </c>
    </row>
    <row r="196" spans="1:23" ht="17.100000000000001" customHeight="1">
      <c r="A196" s="122">
        <v>21999</v>
      </c>
      <c r="B196" s="127" t="s">
        <v>330</v>
      </c>
      <c r="C196" s="128">
        <v>0</v>
      </c>
      <c r="D196" s="124">
        <f t="shared" si="54"/>
        <v>0</v>
      </c>
      <c r="E196" s="128">
        <v>0</v>
      </c>
      <c r="F196" s="129">
        <v>0</v>
      </c>
      <c r="G196" s="129">
        <v>0</v>
      </c>
      <c r="H196" s="133">
        <v>0</v>
      </c>
      <c r="I196" s="125">
        <v>0</v>
      </c>
      <c r="J196" s="129">
        <v>0</v>
      </c>
      <c r="K196" s="129">
        <v>0</v>
      </c>
      <c r="L196" s="125">
        <v>0</v>
      </c>
      <c r="M196" s="128">
        <v>0</v>
      </c>
      <c r="N196" s="128">
        <v>0</v>
      </c>
      <c r="O196" s="124">
        <v>0</v>
      </c>
      <c r="P196" s="129">
        <v>0</v>
      </c>
      <c r="Q196" s="125">
        <v>0</v>
      </c>
      <c r="R196" s="129">
        <v>0</v>
      </c>
      <c r="S196" s="128">
        <v>0</v>
      </c>
      <c r="T196" s="124">
        <f t="shared" si="55"/>
        <v>0</v>
      </c>
      <c r="U196" s="124">
        <f>[1]L02!C1221</f>
        <v>0</v>
      </c>
      <c r="V196" s="124">
        <f t="shared" si="56"/>
        <v>0</v>
      </c>
      <c r="W196" s="124">
        <v>0</v>
      </c>
    </row>
    <row r="197" spans="1:23" ht="17.100000000000001" customHeight="1">
      <c r="A197" s="122">
        <v>220</v>
      </c>
      <c r="B197" s="126" t="s">
        <v>331</v>
      </c>
      <c r="C197" s="124">
        <f t="shared" ref="C197:W197" si="57">SUM(C198:C203)</f>
        <v>938</v>
      </c>
      <c r="D197" s="124">
        <f t="shared" si="57"/>
        <v>984</v>
      </c>
      <c r="E197" s="124">
        <f t="shared" si="57"/>
        <v>0</v>
      </c>
      <c r="F197" s="124">
        <f t="shared" si="57"/>
        <v>0</v>
      </c>
      <c r="G197" s="124">
        <f t="shared" si="57"/>
        <v>265</v>
      </c>
      <c r="H197" s="134">
        <f t="shared" si="57"/>
        <v>1102</v>
      </c>
      <c r="I197" s="124">
        <f t="shared" si="57"/>
        <v>0</v>
      </c>
      <c r="J197" s="124">
        <f t="shared" si="57"/>
        <v>0</v>
      </c>
      <c r="K197" s="124">
        <f t="shared" si="57"/>
        <v>0</v>
      </c>
      <c r="L197" s="124">
        <f t="shared" si="57"/>
        <v>0</v>
      </c>
      <c r="M197" s="124">
        <f t="shared" si="57"/>
        <v>-383</v>
      </c>
      <c r="N197" s="124">
        <f t="shared" si="57"/>
        <v>0</v>
      </c>
      <c r="O197" s="124">
        <f t="shared" si="57"/>
        <v>0</v>
      </c>
      <c r="P197" s="124">
        <f t="shared" si="57"/>
        <v>0</v>
      </c>
      <c r="Q197" s="124">
        <f t="shared" si="57"/>
        <v>0</v>
      </c>
      <c r="R197" s="124">
        <f t="shared" si="57"/>
        <v>0</v>
      </c>
      <c r="S197" s="124">
        <f t="shared" si="57"/>
        <v>0</v>
      </c>
      <c r="T197" s="124">
        <f t="shared" si="57"/>
        <v>1922</v>
      </c>
      <c r="U197" s="124">
        <f t="shared" si="57"/>
        <v>1646</v>
      </c>
      <c r="V197" s="124">
        <f t="shared" si="57"/>
        <v>276</v>
      </c>
      <c r="W197" s="124">
        <f t="shared" si="57"/>
        <v>276</v>
      </c>
    </row>
    <row r="198" spans="1:23" ht="17.100000000000001" customHeight="1">
      <c r="A198" s="122">
        <v>22001</v>
      </c>
      <c r="B198" s="127" t="s">
        <v>332</v>
      </c>
      <c r="C198" s="128">
        <v>848</v>
      </c>
      <c r="D198" s="124">
        <f t="shared" ref="D198:D203" si="58">SUM(E198:S198)</f>
        <v>854</v>
      </c>
      <c r="E198" s="128">
        <v>0</v>
      </c>
      <c r="F198" s="129">
        <v>0</v>
      </c>
      <c r="G198" s="129">
        <v>265</v>
      </c>
      <c r="H198" s="133">
        <v>1087</v>
      </c>
      <c r="I198" s="125">
        <v>0</v>
      </c>
      <c r="J198" s="129">
        <v>0</v>
      </c>
      <c r="K198" s="129">
        <v>0</v>
      </c>
      <c r="L198" s="125">
        <v>0</v>
      </c>
      <c r="M198" s="128">
        <v>-498</v>
      </c>
      <c r="N198" s="128">
        <v>0</v>
      </c>
      <c r="O198" s="124">
        <v>0</v>
      </c>
      <c r="P198" s="129">
        <v>0</v>
      </c>
      <c r="Q198" s="125">
        <v>0</v>
      </c>
      <c r="R198" s="129">
        <v>0</v>
      </c>
      <c r="S198" s="128">
        <v>0</v>
      </c>
      <c r="T198" s="124">
        <f t="shared" ref="T198:T203" si="59">C198+D198</f>
        <v>1702</v>
      </c>
      <c r="U198" s="124">
        <f>[1]L02!C1223</f>
        <v>1456</v>
      </c>
      <c r="V198" s="124">
        <f t="shared" ref="V198:V203" si="60">T198-U198</f>
        <v>246</v>
      </c>
      <c r="W198" s="124">
        <v>246</v>
      </c>
    </row>
    <row r="199" spans="1:23" ht="17.100000000000001" customHeight="1">
      <c r="A199" s="122">
        <v>22002</v>
      </c>
      <c r="B199" s="127" t="s">
        <v>333</v>
      </c>
      <c r="C199" s="128">
        <v>0</v>
      </c>
      <c r="D199" s="124">
        <f t="shared" si="58"/>
        <v>15</v>
      </c>
      <c r="E199" s="128">
        <v>0</v>
      </c>
      <c r="F199" s="129">
        <v>0</v>
      </c>
      <c r="G199" s="129">
        <v>0</v>
      </c>
      <c r="H199" s="133">
        <v>15</v>
      </c>
      <c r="I199" s="125">
        <v>0</v>
      </c>
      <c r="J199" s="129">
        <v>0</v>
      </c>
      <c r="K199" s="129">
        <v>0</v>
      </c>
      <c r="L199" s="125">
        <v>0</v>
      </c>
      <c r="M199" s="128">
        <v>0</v>
      </c>
      <c r="N199" s="128">
        <v>0</v>
      </c>
      <c r="O199" s="124">
        <v>0</v>
      </c>
      <c r="P199" s="129">
        <v>0</v>
      </c>
      <c r="Q199" s="125">
        <v>0</v>
      </c>
      <c r="R199" s="129">
        <v>0</v>
      </c>
      <c r="S199" s="128">
        <v>0</v>
      </c>
      <c r="T199" s="124">
        <f t="shared" si="59"/>
        <v>15</v>
      </c>
      <c r="U199" s="124">
        <f>[1]L02!C1243</f>
        <v>15</v>
      </c>
      <c r="V199" s="124">
        <f t="shared" si="60"/>
        <v>0</v>
      </c>
      <c r="W199" s="124">
        <v>0</v>
      </c>
    </row>
    <row r="200" spans="1:23" ht="17.100000000000001" customHeight="1">
      <c r="A200" s="122">
        <v>22003</v>
      </c>
      <c r="B200" s="127" t="s">
        <v>334</v>
      </c>
      <c r="C200" s="128">
        <v>0</v>
      </c>
      <c r="D200" s="124">
        <f t="shared" si="58"/>
        <v>0</v>
      </c>
      <c r="E200" s="128">
        <v>0</v>
      </c>
      <c r="F200" s="129">
        <v>0</v>
      </c>
      <c r="G200" s="129">
        <v>0</v>
      </c>
      <c r="H200" s="133">
        <v>0</v>
      </c>
      <c r="I200" s="125">
        <v>0</v>
      </c>
      <c r="J200" s="129">
        <v>0</v>
      </c>
      <c r="K200" s="129">
        <v>0</v>
      </c>
      <c r="L200" s="125">
        <v>0</v>
      </c>
      <c r="M200" s="128">
        <v>0</v>
      </c>
      <c r="N200" s="128">
        <v>0</v>
      </c>
      <c r="O200" s="124">
        <v>0</v>
      </c>
      <c r="P200" s="129">
        <v>0</v>
      </c>
      <c r="Q200" s="125">
        <v>0</v>
      </c>
      <c r="R200" s="129">
        <v>0</v>
      </c>
      <c r="S200" s="128">
        <v>0</v>
      </c>
      <c r="T200" s="124">
        <f t="shared" si="59"/>
        <v>0</v>
      </c>
      <c r="U200" s="124">
        <f>[1]L02!C1263</f>
        <v>0</v>
      </c>
      <c r="V200" s="124">
        <f t="shared" si="60"/>
        <v>0</v>
      </c>
      <c r="W200" s="124">
        <v>0</v>
      </c>
    </row>
    <row r="201" spans="1:23" ht="17.100000000000001" customHeight="1">
      <c r="A201" s="122">
        <v>22004</v>
      </c>
      <c r="B201" s="127" t="s">
        <v>335</v>
      </c>
      <c r="C201" s="128">
        <v>53</v>
      </c>
      <c r="D201" s="124">
        <f t="shared" si="58"/>
        <v>25</v>
      </c>
      <c r="E201" s="128">
        <v>0</v>
      </c>
      <c r="F201" s="129">
        <v>0</v>
      </c>
      <c r="G201" s="129">
        <v>0</v>
      </c>
      <c r="H201" s="133">
        <v>0</v>
      </c>
      <c r="I201" s="125">
        <v>0</v>
      </c>
      <c r="J201" s="129">
        <v>0</v>
      </c>
      <c r="K201" s="129">
        <v>0</v>
      </c>
      <c r="L201" s="125">
        <v>0</v>
      </c>
      <c r="M201" s="128">
        <v>25</v>
      </c>
      <c r="N201" s="128">
        <v>0</v>
      </c>
      <c r="O201" s="124">
        <v>0</v>
      </c>
      <c r="P201" s="129">
        <v>0</v>
      </c>
      <c r="Q201" s="125">
        <v>0</v>
      </c>
      <c r="R201" s="129">
        <v>0</v>
      </c>
      <c r="S201" s="128">
        <v>0</v>
      </c>
      <c r="T201" s="124">
        <f t="shared" si="59"/>
        <v>78</v>
      </c>
      <c r="U201" s="124">
        <f>[1]L02!C1272</f>
        <v>78</v>
      </c>
      <c r="V201" s="124">
        <f t="shared" si="60"/>
        <v>0</v>
      </c>
      <c r="W201" s="124">
        <v>0</v>
      </c>
    </row>
    <row r="202" spans="1:23" ht="17.100000000000001" customHeight="1">
      <c r="A202" s="122">
        <v>22005</v>
      </c>
      <c r="B202" s="127" t="s">
        <v>336</v>
      </c>
      <c r="C202" s="128">
        <v>37</v>
      </c>
      <c r="D202" s="124">
        <f t="shared" si="58"/>
        <v>90</v>
      </c>
      <c r="E202" s="128">
        <v>0</v>
      </c>
      <c r="F202" s="129">
        <v>0</v>
      </c>
      <c r="G202" s="129">
        <v>0</v>
      </c>
      <c r="H202" s="133">
        <v>0</v>
      </c>
      <c r="I202" s="125">
        <v>0</v>
      </c>
      <c r="J202" s="129">
        <v>0</v>
      </c>
      <c r="K202" s="129">
        <v>0</v>
      </c>
      <c r="L202" s="125">
        <v>0</v>
      </c>
      <c r="M202" s="128">
        <v>90</v>
      </c>
      <c r="N202" s="128">
        <v>0</v>
      </c>
      <c r="O202" s="124">
        <v>0</v>
      </c>
      <c r="P202" s="129">
        <v>0</v>
      </c>
      <c r="Q202" s="125">
        <v>0</v>
      </c>
      <c r="R202" s="129">
        <v>0</v>
      </c>
      <c r="S202" s="128">
        <v>0</v>
      </c>
      <c r="T202" s="124">
        <f t="shared" si="59"/>
        <v>127</v>
      </c>
      <c r="U202" s="124">
        <f>[1]L02!C1285</f>
        <v>97</v>
      </c>
      <c r="V202" s="124">
        <f t="shared" si="60"/>
        <v>30</v>
      </c>
      <c r="W202" s="124">
        <v>30</v>
      </c>
    </row>
    <row r="203" spans="1:23" ht="17.100000000000001" customHeight="1">
      <c r="A203" s="122">
        <v>22099</v>
      </c>
      <c r="B203" s="127" t="s">
        <v>337</v>
      </c>
      <c r="C203" s="128">
        <v>0</v>
      </c>
      <c r="D203" s="124">
        <f t="shared" si="58"/>
        <v>0</v>
      </c>
      <c r="E203" s="128">
        <v>0</v>
      </c>
      <c r="F203" s="129">
        <v>0</v>
      </c>
      <c r="G203" s="129">
        <v>0</v>
      </c>
      <c r="H203" s="133">
        <v>0</v>
      </c>
      <c r="I203" s="125">
        <v>0</v>
      </c>
      <c r="J203" s="129">
        <v>0</v>
      </c>
      <c r="K203" s="129">
        <v>0</v>
      </c>
      <c r="L203" s="125">
        <v>0</v>
      </c>
      <c r="M203" s="128">
        <v>0</v>
      </c>
      <c r="N203" s="128">
        <v>0</v>
      </c>
      <c r="O203" s="124">
        <v>0</v>
      </c>
      <c r="P203" s="129">
        <v>0</v>
      </c>
      <c r="Q203" s="125">
        <v>0</v>
      </c>
      <c r="R203" s="129">
        <v>0</v>
      </c>
      <c r="S203" s="128">
        <v>0</v>
      </c>
      <c r="T203" s="124">
        <f t="shared" si="59"/>
        <v>0</v>
      </c>
      <c r="U203" s="124">
        <f>[1]L02!C1300</f>
        <v>0</v>
      </c>
      <c r="V203" s="124">
        <f t="shared" si="60"/>
        <v>0</v>
      </c>
      <c r="W203" s="124">
        <v>0</v>
      </c>
    </row>
    <row r="204" spans="1:23" s="121" customFormat="1" ht="17.100000000000001" customHeight="1">
      <c r="A204" s="122">
        <v>221</v>
      </c>
      <c r="B204" s="126" t="s">
        <v>338</v>
      </c>
      <c r="C204" s="124">
        <f t="shared" ref="C204:W204" si="61">SUM(C205:C207)</f>
        <v>7019</v>
      </c>
      <c r="D204" s="124">
        <f t="shared" si="61"/>
        <v>5595</v>
      </c>
      <c r="E204" s="124">
        <f t="shared" si="61"/>
        <v>0</v>
      </c>
      <c r="F204" s="125">
        <f t="shared" si="61"/>
        <v>0</v>
      </c>
      <c r="G204" s="125">
        <f t="shared" si="61"/>
        <v>9913</v>
      </c>
      <c r="H204" s="133">
        <f t="shared" si="61"/>
        <v>801</v>
      </c>
      <c r="I204" s="125">
        <f t="shared" si="61"/>
        <v>0</v>
      </c>
      <c r="J204" s="125">
        <f t="shared" si="61"/>
        <v>0</v>
      </c>
      <c r="K204" s="125">
        <f t="shared" si="61"/>
        <v>0</v>
      </c>
      <c r="L204" s="125">
        <f t="shared" si="61"/>
        <v>0</v>
      </c>
      <c r="M204" s="124">
        <f t="shared" si="61"/>
        <v>-5119</v>
      </c>
      <c r="N204" s="124">
        <f t="shared" si="61"/>
        <v>0</v>
      </c>
      <c r="O204" s="124">
        <f t="shared" si="61"/>
        <v>0</v>
      </c>
      <c r="P204" s="125">
        <f t="shared" si="61"/>
        <v>0</v>
      </c>
      <c r="Q204" s="125">
        <f t="shared" si="61"/>
        <v>0</v>
      </c>
      <c r="R204" s="125">
        <f t="shared" si="61"/>
        <v>0</v>
      </c>
      <c r="S204" s="124">
        <f t="shared" si="61"/>
        <v>0</v>
      </c>
      <c r="T204" s="124">
        <f t="shared" si="61"/>
        <v>12614</v>
      </c>
      <c r="U204" s="124">
        <f t="shared" si="61"/>
        <v>12614</v>
      </c>
      <c r="V204" s="124">
        <f t="shared" si="61"/>
        <v>0</v>
      </c>
      <c r="W204" s="124">
        <f t="shared" si="61"/>
        <v>0</v>
      </c>
    </row>
    <row r="205" spans="1:23" ht="17.100000000000001" customHeight="1">
      <c r="A205" s="122">
        <v>22101</v>
      </c>
      <c r="B205" s="127" t="s">
        <v>339</v>
      </c>
      <c r="C205" s="128">
        <v>4640</v>
      </c>
      <c r="D205" s="124">
        <f>SUM(E205:S205)</f>
        <v>5653</v>
      </c>
      <c r="E205" s="128">
        <v>0</v>
      </c>
      <c r="F205" s="129">
        <v>0</v>
      </c>
      <c r="G205" s="129">
        <v>9913</v>
      </c>
      <c r="H205" s="133">
        <v>801</v>
      </c>
      <c r="I205" s="125">
        <v>0</v>
      </c>
      <c r="J205" s="129">
        <v>0</v>
      </c>
      <c r="K205" s="129">
        <v>0</v>
      </c>
      <c r="L205" s="125">
        <v>0</v>
      </c>
      <c r="M205" s="128">
        <v>-5061</v>
      </c>
      <c r="N205" s="128">
        <v>0</v>
      </c>
      <c r="O205" s="124">
        <v>0</v>
      </c>
      <c r="P205" s="129">
        <v>0</v>
      </c>
      <c r="Q205" s="125">
        <v>0</v>
      </c>
      <c r="R205" s="129">
        <v>0</v>
      </c>
      <c r="S205" s="128">
        <v>0</v>
      </c>
      <c r="T205" s="124">
        <f>C205+D205</f>
        <v>10293</v>
      </c>
      <c r="U205" s="124">
        <f>[1]L02!C1303</f>
        <v>10293</v>
      </c>
      <c r="V205" s="124">
        <f>T205-U205</f>
        <v>0</v>
      </c>
      <c r="W205" s="124">
        <v>0</v>
      </c>
    </row>
    <row r="206" spans="1:23" ht="17.100000000000001" customHeight="1">
      <c r="A206" s="122">
        <v>22102</v>
      </c>
      <c r="B206" s="127" t="s">
        <v>340</v>
      </c>
      <c r="C206" s="128">
        <v>2357</v>
      </c>
      <c r="D206" s="124">
        <f>SUM(E206:S206)</f>
        <v>-60</v>
      </c>
      <c r="E206" s="128">
        <v>0</v>
      </c>
      <c r="F206" s="129">
        <v>0</v>
      </c>
      <c r="G206" s="129">
        <v>0</v>
      </c>
      <c r="H206" s="133">
        <v>0</v>
      </c>
      <c r="I206" s="125">
        <v>0</v>
      </c>
      <c r="J206" s="129">
        <v>0</v>
      </c>
      <c r="K206" s="129">
        <v>0</v>
      </c>
      <c r="L206" s="125">
        <v>0</v>
      </c>
      <c r="M206" s="128">
        <v>-60</v>
      </c>
      <c r="N206" s="128">
        <v>0</v>
      </c>
      <c r="O206" s="124">
        <v>0</v>
      </c>
      <c r="P206" s="129">
        <v>0</v>
      </c>
      <c r="Q206" s="125">
        <v>0</v>
      </c>
      <c r="R206" s="129">
        <v>0</v>
      </c>
      <c r="S206" s="128">
        <v>0</v>
      </c>
      <c r="T206" s="124">
        <f>C206+D206</f>
        <v>2297</v>
      </c>
      <c r="U206" s="124">
        <f>[1]L02!C1312</f>
        <v>2297</v>
      </c>
      <c r="V206" s="124">
        <f>T206-U206</f>
        <v>0</v>
      </c>
      <c r="W206" s="124">
        <v>0</v>
      </c>
    </row>
    <row r="207" spans="1:23" ht="17.100000000000001" customHeight="1">
      <c r="A207" s="122">
        <v>22103</v>
      </c>
      <c r="B207" s="127" t="s">
        <v>341</v>
      </c>
      <c r="C207" s="128">
        <v>22</v>
      </c>
      <c r="D207" s="124">
        <f>SUM(E207:S207)</f>
        <v>2</v>
      </c>
      <c r="E207" s="128">
        <v>0</v>
      </c>
      <c r="F207" s="129">
        <v>0</v>
      </c>
      <c r="G207" s="129">
        <v>0</v>
      </c>
      <c r="H207" s="133">
        <v>0</v>
      </c>
      <c r="I207" s="125">
        <v>0</v>
      </c>
      <c r="J207" s="129">
        <v>0</v>
      </c>
      <c r="K207" s="129">
        <v>0</v>
      </c>
      <c r="L207" s="125">
        <v>0</v>
      </c>
      <c r="M207" s="128">
        <v>2</v>
      </c>
      <c r="N207" s="128">
        <v>0</v>
      </c>
      <c r="O207" s="124">
        <v>0</v>
      </c>
      <c r="P207" s="129">
        <v>0</v>
      </c>
      <c r="Q207" s="125">
        <v>0</v>
      </c>
      <c r="R207" s="129">
        <v>0</v>
      </c>
      <c r="S207" s="128">
        <v>0</v>
      </c>
      <c r="T207" s="124">
        <f>C207+D207</f>
        <v>24</v>
      </c>
      <c r="U207" s="124">
        <f>[1]L02!C1316</f>
        <v>24</v>
      </c>
      <c r="V207" s="124">
        <f>T207-U207</f>
        <v>0</v>
      </c>
      <c r="W207" s="124">
        <v>0</v>
      </c>
    </row>
    <row r="208" spans="1:23" ht="17.100000000000001" customHeight="1">
      <c r="A208" s="122">
        <v>222</v>
      </c>
      <c r="B208" s="126" t="s">
        <v>342</v>
      </c>
      <c r="C208" s="124">
        <f t="shared" ref="C208:W208" si="62">SUM(C209:C213)</f>
        <v>537</v>
      </c>
      <c r="D208" s="124">
        <f t="shared" si="62"/>
        <v>164</v>
      </c>
      <c r="E208" s="124">
        <f t="shared" si="62"/>
        <v>0</v>
      </c>
      <c r="F208" s="125">
        <f t="shared" si="62"/>
        <v>0</v>
      </c>
      <c r="G208" s="125">
        <f t="shared" si="62"/>
        <v>65</v>
      </c>
      <c r="H208" s="133">
        <f t="shared" si="62"/>
        <v>111</v>
      </c>
      <c r="I208" s="125">
        <f t="shared" si="62"/>
        <v>0</v>
      </c>
      <c r="J208" s="125">
        <f t="shared" si="62"/>
        <v>0</v>
      </c>
      <c r="K208" s="125">
        <f t="shared" si="62"/>
        <v>0</v>
      </c>
      <c r="L208" s="125">
        <f t="shared" si="62"/>
        <v>0</v>
      </c>
      <c r="M208" s="124">
        <f t="shared" si="62"/>
        <v>-12</v>
      </c>
      <c r="N208" s="124">
        <f t="shared" si="62"/>
        <v>0</v>
      </c>
      <c r="O208" s="124">
        <f t="shared" si="62"/>
        <v>0</v>
      </c>
      <c r="P208" s="125">
        <f t="shared" si="62"/>
        <v>0</v>
      </c>
      <c r="Q208" s="125">
        <f t="shared" si="62"/>
        <v>0</v>
      </c>
      <c r="R208" s="125">
        <f t="shared" si="62"/>
        <v>0</v>
      </c>
      <c r="S208" s="124">
        <f t="shared" si="62"/>
        <v>0</v>
      </c>
      <c r="T208" s="124">
        <f t="shared" si="62"/>
        <v>701</v>
      </c>
      <c r="U208" s="124">
        <f t="shared" si="62"/>
        <v>701</v>
      </c>
      <c r="V208" s="124">
        <f t="shared" si="62"/>
        <v>0</v>
      </c>
      <c r="W208" s="124">
        <f t="shared" si="62"/>
        <v>0</v>
      </c>
    </row>
    <row r="209" spans="1:23" ht="17.100000000000001" customHeight="1">
      <c r="A209" s="122">
        <v>22201</v>
      </c>
      <c r="B209" s="127" t="s">
        <v>343</v>
      </c>
      <c r="C209" s="128">
        <v>537</v>
      </c>
      <c r="D209" s="124">
        <f t="shared" ref="D209:D214" si="63">SUM(E209:S209)</f>
        <v>88</v>
      </c>
      <c r="E209" s="128">
        <v>0</v>
      </c>
      <c r="F209" s="129">
        <v>0</v>
      </c>
      <c r="G209" s="129">
        <v>0</v>
      </c>
      <c r="H209" s="133">
        <v>111</v>
      </c>
      <c r="I209" s="125">
        <v>0</v>
      </c>
      <c r="J209" s="129">
        <v>0</v>
      </c>
      <c r="K209" s="129">
        <v>0</v>
      </c>
      <c r="L209" s="125">
        <v>0</v>
      </c>
      <c r="M209" s="128">
        <v>-23</v>
      </c>
      <c r="N209" s="128">
        <v>0</v>
      </c>
      <c r="O209" s="124">
        <v>0</v>
      </c>
      <c r="P209" s="129">
        <v>0</v>
      </c>
      <c r="Q209" s="125">
        <v>0</v>
      </c>
      <c r="R209" s="129">
        <v>0</v>
      </c>
      <c r="S209" s="128">
        <v>0</v>
      </c>
      <c r="T209" s="124">
        <f t="shared" ref="T209:T214" si="64">C209+D209</f>
        <v>625</v>
      </c>
      <c r="U209" s="124">
        <f>[1]L02!C1321</f>
        <v>625</v>
      </c>
      <c r="V209" s="124">
        <f t="shared" ref="V209:V214" si="65">T209-U209</f>
        <v>0</v>
      </c>
      <c r="W209" s="124">
        <v>0</v>
      </c>
    </row>
    <row r="210" spans="1:23" s="121" customFormat="1" ht="17.100000000000001" customHeight="1">
      <c r="A210" s="122">
        <v>22202</v>
      </c>
      <c r="B210" s="127" t="s">
        <v>344</v>
      </c>
      <c r="C210" s="128">
        <v>0</v>
      </c>
      <c r="D210" s="124">
        <f t="shared" si="63"/>
        <v>0</v>
      </c>
      <c r="E210" s="128">
        <v>0</v>
      </c>
      <c r="F210" s="129">
        <v>0</v>
      </c>
      <c r="G210" s="129">
        <v>0</v>
      </c>
      <c r="H210" s="133">
        <v>0</v>
      </c>
      <c r="I210" s="125">
        <v>0</v>
      </c>
      <c r="J210" s="129">
        <v>0</v>
      </c>
      <c r="K210" s="129">
        <v>0</v>
      </c>
      <c r="L210" s="125">
        <v>0</v>
      </c>
      <c r="M210" s="128">
        <v>0</v>
      </c>
      <c r="N210" s="128">
        <v>0</v>
      </c>
      <c r="O210" s="124">
        <v>0</v>
      </c>
      <c r="P210" s="129">
        <v>0</v>
      </c>
      <c r="Q210" s="125">
        <v>0</v>
      </c>
      <c r="R210" s="129">
        <v>0</v>
      </c>
      <c r="S210" s="128">
        <v>0</v>
      </c>
      <c r="T210" s="124">
        <f t="shared" si="64"/>
        <v>0</v>
      </c>
      <c r="U210" s="124">
        <f>[1]L02!C1336</f>
        <v>0</v>
      </c>
      <c r="V210" s="124">
        <f t="shared" si="65"/>
        <v>0</v>
      </c>
      <c r="W210" s="124">
        <v>0</v>
      </c>
    </row>
    <row r="211" spans="1:23" s="121" customFormat="1" ht="17.100000000000001" customHeight="1">
      <c r="A211" s="122">
        <v>22203</v>
      </c>
      <c r="B211" s="127" t="s">
        <v>345</v>
      </c>
      <c r="C211" s="128">
        <v>0</v>
      </c>
      <c r="D211" s="124">
        <f t="shared" si="63"/>
        <v>0</v>
      </c>
      <c r="E211" s="128">
        <v>0</v>
      </c>
      <c r="F211" s="129">
        <v>0</v>
      </c>
      <c r="G211" s="129">
        <v>0</v>
      </c>
      <c r="H211" s="133">
        <v>0</v>
      </c>
      <c r="I211" s="125">
        <v>0</v>
      </c>
      <c r="J211" s="129">
        <v>0</v>
      </c>
      <c r="K211" s="129">
        <v>0</v>
      </c>
      <c r="L211" s="125">
        <v>0</v>
      </c>
      <c r="M211" s="128">
        <v>0</v>
      </c>
      <c r="N211" s="128">
        <v>0</v>
      </c>
      <c r="O211" s="124">
        <v>0</v>
      </c>
      <c r="P211" s="129">
        <v>0</v>
      </c>
      <c r="Q211" s="125">
        <v>0</v>
      </c>
      <c r="R211" s="129">
        <v>0</v>
      </c>
      <c r="S211" s="128">
        <v>0</v>
      </c>
      <c r="T211" s="124">
        <f t="shared" si="64"/>
        <v>0</v>
      </c>
      <c r="U211" s="124">
        <f>[1]L02!C1350</f>
        <v>0</v>
      </c>
      <c r="V211" s="124">
        <f t="shared" si="65"/>
        <v>0</v>
      </c>
      <c r="W211" s="124">
        <v>0</v>
      </c>
    </row>
    <row r="212" spans="1:23" s="121" customFormat="1" ht="17.100000000000001" customHeight="1">
      <c r="A212" s="122">
        <v>22204</v>
      </c>
      <c r="B212" s="127" t="s">
        <v>346</v>
      </c>
      <c r="C212" s="128">
        <v>0</v>
      </c>
      <c r="D212" s="124">
        <f t="shared" si="63"/>
        <v>76</v>
      </c>
      <c r="E212" s="128">
        <v>0</v>
      </c>
      <c r="F212" s="129">
        <v>0</v>
      </c>
      <c r="G212" s="129">
        <v>65</v>
      </c>
      <c r="H212" s="133">
        <v>0</v>
      </c>
      <c r="I212" s="125">
        <v>0</v>
      </c>
      <c r="J212" s="129">
        <v>0</v>
      </c>
      <c r="K212" s="129">
        <v>0</v>
      </c>
      <c r="L212" s="125">
        <v>0</v>
      </c>
      <c r="M212" s="128">
        <v>11</v>
      </c>
      <c r="N212" s="128">
        <v>0</v>
      </c>
      <c r="O212" s="124">
        <v>0</v>
      </c>
      <c r="P212" s="129">
        <v>0</v>
      </c>
      <c r="Q212" s="125">
        <v>0</v>
      </c>
      <c r="R212" s="129">
        <v>0</v>
      </c>
      <c r="S212" s="128">
        <v>0</v>
      </c>
      <c r="T212" s="124">
        <f t="shared" si="64"/>
        <v>76</v>
      </c>
      <c r="U212" s="124">
        <f>[1]L02!C1356</f>
        <v>76</v>
      </c>
      <c r="V212" s="124">
        <f t="shared" si="65"/>
        <v>0</v>
      </c>
      <c r="W212" s="124">
        <v>0</v>
      </c>
    </row>
    <row r="213" spans="1:23" s="121" customFormat="1" ht="17.100000000000001" customHeight="1">
      <c r="A213" s="122">
        <v>22205</v>
      </c>
      <c r="B213" s="127" t="s">
        <v>347</v>
      </c>
      <c r="C213" s="128">
        <v>0</v>
      </c>
      <c r="D213" s="124">
        <f t="shared" si="63"/>
        <v>0</v>
      </c>
      <c r="E213" s="128">
        <v>0</v>
      </c>
      <c r="F213" s="129">
        <v>0</v>
      </c>
      <c r="G213" s="129">
        <v>0</v>
      </c>
      <c r="H213" s="133">
        <v>0</v>
      </c>
      <c r="I213" s="125">
        <v>0</v>
      </c>
      <c r="J213" s="129">
        <v>0</v>
      </c>
      <c r="K213" s="129">
        <v>0</v>
      </c>
      <c r="L213" s="125">
        <v>0</v>
      </c>
      <c r="M213" s="128">
        <v>0</v>
      </c>
      <c r="N213" s="128">
        <v>0</v>
      </c>
      <c r="O213" s="124">
        <v>0</v>
      </c>
      <c r="P213" s="129">
        <v>0</v>
      </c>
      <c r="Q213" s="125">
        <v>0</v>
      </c>
      <c r="R213" s="129">
        <v>0</v>
      </c>
      <c r="S213" s="128">
        <v>0</v>
      </c>
      <c r="T213" s="124">
        <f t="shared" si="64"/>
        <v>0</v>
      </c>
      <c r="U213" s="124">
        <f>[1]L02!C1362</f>
        <v>0</v>
      </c>
      <c r="V213" s="124">
        <f t="shared" si="65"/>
        <v>0</v>
      </c>
      <c r="W213" s="124">
        <v>0</v>
      </c>
    </row>
    <row r="214" spans="1:23" ht="17.100000000000001" customHeight="1">
      <c r="A214" s="122">
        <v>227</v>
      </c>
      <c r="B214" s="126" t="s">
        <v>348</v>
      </c>
      <c r="C214" s="128">
        <v>2000</v>
      </c>
      <c r="D214" s="124">
        <f t="shared" si="63"/>
        <v>-2000</v>
      </c>
      <c r="E214" s="128">
        <v>0</v>
      </c>
      <c r="F214" s="129">
        <v>0</v>
      </c>
      <c r="G214" s="129">
        <v>0</v>
      </c>
      <c r="H214" s="133">
        <v>0</v>
      </c>
      <c r="I214" s="125">
        <v>0</v>
      </c>
      <c r="J214" s="129">
        <v>0</v>
      </c>
      <c r="K214" s="129">
        <v>0</v>
      </c>
      <c r="L214" s="125">
        <v>-2000</v>
      </c>
      <c r="M214" s="128">
        <v>0</v>
      </c>
      <c r="N214" s="128">
        <v>0</v>
      </c>
      <c r="O214" s="124">
        <v>0</v>
      </c>
      <c r="P214" s="129">
        <v>0</v>
      </c>
      <c r="Q214" s="125">
        <v>0</v>
      </c>
      <c r="R214" s="129">
        <v>0</v>
      </c>
      <c r="S214" s="128">
        <v>0</v>
      </c>
      <c r="T214" s="124">
        <f t="shared" si="64"/>
        <v>0</v>
      </c>
      <c r="U214" s="124">
        <v>0</v>
      </c>
      <c r="V214" s="124">
        <f t="shared" si="65"/>
        <v>0</v>
      </c>
      <c r="W214" s="124">
        <v>0</v>
      </c>
    </row>
    <row r="215" spans="1:23" ht="17.100000000000001" customHeight="1">
      <c r="A215" s="122">
        <v>229</v>
      </c>
      <c r="B215" s="126" t="s">
        <v>349</v>
      </c>
      <c r="C215" s="124">
        <f t="shared" ref="C215:W215" si="66">SUM(C216:C217)</f>
        <v>20445</v>
      </c>
      <c r="D215" s="124">
        <f t="shared" si="66"/>
        <v>-20430</v>
      </c>
      <c r="E215" s="124">
        <f t="shared" si="66"/>
        <v>0</v>
      </c>
      <c r="F215" s="125">
        <f t="shared" si="66"/>
        <v>0</v>
      </c>
      <c r="G215" s="125">
        <f t="shared" si="66"/>
        <v>0</v>
      </c>
      <c r="H215" s="133">
        <f t="shared" si="66"/>
        <v>10</v>
      </c>
      <c r="I215" s="125">
        <f t="shared" si="66"/>
        <v>0</v>
      </c>
      <c r="J215" s="125">
        <f t="shared" si="66"/>
        <v>0</v>
      </c>
      <c r="K215" s="125">
        <f t="shared" si="66"/>
        <v>0</v>
      </c>
      <c r="L215" s="125">
        <f t="shared" si="66"/>
        <v>0</v>
      </c>
      <c r="M215" s="124">
        <f t="shared" si="66"/>
        <v>-20440</v>
      </c>
      <c r="N215" s="124">
        <f t="shared" si="66"/>
        <v>0</v>
      </c>
      <c r="O215" s="124">
        <f t="shared" si="66"/>
        <v>0</v>
      </c>
      <c r="P215" s="125">
        <f t="shared" si="66"/>
        <v>0</v>
      </c>
      <c r="Q215" s="125">
        <f t="shared" si="66"/>
        <v>0</v>
      </c>
      <c r="R215" s="125">
        <f t="shared" si="66"/>
        <v>0</v>
      </c>
      <c r="S215" s="124">
        <f t="shared" si="66"/>
        <v>0</v>
      </c>
      <c r="T215" s="124">
        <f t="shared" si="66"/>
        <v>15</v>
      </c>
      <c r="U215" s="124">
        <f t="shared" si="66"/>
        <v>15</v>
      </c>
      <c r="V215" s="124">
        <f t="shared" si="66"/>
        <v>0</v>
      </c>
      <c r="W215" s="124">
        <f t="shared" si="66"/>
        <v>0</v>
      </c>
    </row>
    <row r="216" spans="1:23" ht="17.100000000000001" customHeight="1">
      <c r="A216" s="122">
        <v>22902</v>
      </c>
      <c r="B216" s="127" t="s">
        <v>350</v>
      </c>
      <c r="C216" s="128">
        <v>0</v>
      </c>
      <c r="D216" s="124">
        <f>SUM(E216:S216)</f>
        <v>0</v>
      </c>
      <c r="E216" s="128">
        <v>0</v>
      </c>
      <c r="F216" s="129">
        <v>0</v>
      </c>
      <c r="G216" s="129">
        <v>0</v>
      </c>
      <c r="H216" s="133">
        <v>0</v>
      </c>
      <c r="I216" s="125">
        <v>0</v>
      </c>
      <c r="J216" s="129">
        <v>0</v>
      </c>
      <c r="K216" s="129">
        <v>0</v>
      </c>
      <c r="L216" s="125">
        <v>0</v>
      </c>
      <c r="M216" s="128">
        <v>0</v>
      </c>
      <c r="N216" s="128">
        <v>0</v>
      </c>
      <c r="O216" s="124">
        <v>0</v>
      </c>
      <c r="P216" s="129">
        <v>0</v>
      </c>
      <c r="Q216" s="125">
        <v>0</v>
      </c>
      <c r="R216" s="129">
        <v>0</v>
      </c>
      <c r="S216" s="128">
        <v>0</v>
      </c>
      <c r="T216" s="124">
        <f>C216+D216</f>
        <v>0</v>
      </c>
      <c r="U216" s="124">
        <v>0</v>
      </c>
      <c r="V216" s="124">
        <f>T216-U216</f>
        <v>0</v>
      </c>
      <c r="W216" s="124">
        <v>0</v>
      </c>
    </row>
    <row r="217" spans="1:23" ht="17.100000000000001" customHeight="1">
      <c r="A217" s="122">
        <v>22999</v>
      </c>
      <c r="B217" s="127" t="s">
        <v>351</v>
      </c>
      <c r="C217" s="128">
        <v>20445</v>
      </c>
      <c r="D217" s="124">
        <f>SUM(E217:S217)</f>
        <v>-20430</v>
      </c>
      <c r="E217" s="128">
        <v>0</v>
      </c>
      <c r="F217" s="129">
        <v>0</v>
      </c>
      <c r="G217" s="129">
        <v>0</v>
      </c>
      <c r="H217" s="133">
        <v>10</v>
      </c>
      <c r="I217" s="125">
        <v>0</v>
      </c>
      <c r="J217" s="129">
        <v>0</v>
      </c>
      <c r="K217" s="129">
        <v>0</v>
      </c>
      <c r="L217" s="125">
        <v>0</v>
      </c>
      <c r="M217" s="128">
        <v>-20440</v>
      </c>
      <c r="N217" s="128">
        <v>0</v>
      </c>
      <c r="O217" s="124">
        <v>0</v>
      </c>
      <c r="P217" s="129">
        <v>0</v>
      </c>
      <c r="Q217" s="125">
        <v>0</v>
      </c>
      <c r="R217" s="129">
        <v>0</v>
      </c>
      <c r="S217" s="128">
        <v>0</v>
      </c>
      <c r="T217" s="124">
        <f>C217+D217</f>
        <v>15</v>
      </c>
      <c r="U217" s="124">
        <f>[1]L02!C1376</f>
        <v>15</v>
      </c>
      <c r="V217" s="124">
        <f>T217-U217</f>
        <v>0</v>
      </c>
      <c r="W217" s="124">
        <v>0</v>
      </c>
    </row>
    <row r="218" spans="1:23" ht="17.100000000000001" customHeight="1">
      <c r="A218" s="122">
        <v>232</v>
      </c>
      <c r="B218" s="126" t="s">
        <v>352</v>
      </c>
      <c r="C218" s="124">
        <f t="shared" ref="C218:W218" si="67">SUM(C219:C221)</f>
        <v>0</v>
      </c>
      <c r="D218" s="124">
        <f t="shared" si="67"/>
        <v>673</v>
      </c>
      <c r="E218" s="124">
        <f t="shared" si="67"/>
        <v>0</v>
      </c>
      <c r="F218" s="125">
        <f t="shared" si="67"/>
        <v>673</v>
      </c>
      <c r="G218" s="124">
        <f t="shared" si="67"/>
        <v>0</v>
      </c>
      <c r="H218" s="133">
        <f t="shared" si="67"/>
        <v>0</v>
      </c>
      <c r="I218" s="124">
        <f t="shared" si="67"/>
        <v>0</v>
      </c>
      <c r="J218" s="124">
        <f t="shared" si="67"/>
        <v>0</v>
      </c>
      <c r="K218" s="124">
        <f t="shared" si="67"/>
        <v>0</v>
      </c>
      <c r="L218" s="125">
        <f t="shared" si="67"/>
        <v>0</v>
      </c>
      <c r="M218" s="124">
        <f t="shared" si="67"/>
        <v>0</v>
      </c>
      <c r="N218" s="124">
        <f t="shared" si="67"/>
        <v>0</v>
      </c>
      <c r="O218" s="124">
        <f t="shared" si="67"/>
        <v>0</v>
      </c>
      <c r="P218" s="124">
        <f t="shared" si="67"/>
        <v>0</v>
      </c>
      <c r="Q218" s="124">
        <f t="shared" si="67"/>
        <v>0</v>
      </c>
      <c r="R218" s="124">
        <f t="shared" si="67"/>
        <v>0</v>
      </c>
      <c r="S218" s="124">
        <f t="shared" si="67"/>
        <v>0</v>
      </c>
      <c r="T218" s="124">
        <f t="shared" si="67"/>
        <v>673</v>
      </c>
      <c r="U218" s="124">
        <f t="shared" si="67"/>
        <v>673</v>
      </c>
      <c r="V218" s="124">
        <f t="shared" si="67"/>
        <v>0</v>
      </c>
      <c r="W218" s="124">
        <f t="shared" si="67"/>
        <v>0</v>
      </c>
    </row>
    <row r="219" spans="1:23" ht="17.100000000000001" customHeight="1">
      <c r="A219" s="122">
        <v>23201</v>
      </c>
      <c r="B219" s="127" t="s">
        <v>1619</v>
      </c>
      <c r="C219" s="128">
        <v>0</v>
      </c>
      <c r="D219" s="124">
        <f>SUM(E219:S219)</f>
        <v>0</v>
      </c>
      <c r="E219" s="128">
        <v>0</v>
      </c>
      <c r="F219" s="129">
        <v>0</v>
      </c>
      <c r="G219" s="129">
        <v>0</v>
      </c>
      <c r="H219" s="133">
        <v>0</v>
      </c>
      <c r="I219" s="125">
        <v>0</v>
      </c>
      <c r="J219" s="129">
        <v>0</v>
      </c>
      <c r="K219" s="129">
        <v>0</v>
      </c>
      <c r="L219" s="125">
        <v>0</v>
      </c>
      <c r="M219" s="128">
        <v>0</v>
      </c>
      <c r="N219" s="128">
        <v>0</v>
      </c>
      <c r="O219" s="124">
        <v>0</v>
      </c>
      <c r="P219" s="128">
        <v>0</v>
      </c>
      <c r="Q219" s="124">
        <v>0</v>
      </c>
      <c r="R219" s="128">
        <v>0</v>
      </c>
      <c r="S219" s="128">
        <v>0</v>
      </c>
      <c r="T219" s="124">
        <f>C219+D219</f>
        <v>0</v>
      </c>
      <c r="U219" s="124">
        <f>[1]L02!C1378</f>
        <v>0</v>
      </c>
      <c r="V219" s="124">
        <f>T219-U219</f>
        <v>0</v>
      </c>
      <c r="W219" s="124">
        <v>0</v>
      </c>
    </row>
    <row r="220" spans="1:23" ht="17.100000000000001" customHeight="1">
      <c r="A220" s="122">
        <v>23202</v>
      </c>
      <c r="B220" s="127" t="s">
        <v>1620</v>
      </c>
      <c r="C220" s="128">
        <v>0</v>
      </c>
      <c r="D220" s="124">
        <f>SUM(E220:S220)</f>
        <v>0</v>
      </c>
      <c r="E220" s="128">
        <v>0</v>
      </c>
      <c r="F220" s="129">
        <v>0</v>
      </c>
      <c r="G220" s="130">
        <v>0</v>
      </c>
      <c r="H220" s="133">
        <v>0</v>
      </c>
      <c r="I220" s="125">
        <v>0</v>
      </c>
      <c r="J220" s="129">
        <v>0</v>
      </c>
      <c r="K220" s="129">
        <v>0</v>
      </c>
      <c r="L220" s="125">
        <v>0</v>
      </c>
      <c r="M220" s="128">
        <v>0</v>
      </c>
      <c r="N220" s="128">
        <v>0</v>
      </c>
      <c r="O220" s="124">
        <v>0</v>
      </c>
      <c r="P220" s="128">
        <v>0</v>
      </c>
      <c r="Q220" s="124">
        <v>0</v>
      </c>
      <c r="R220" s="128">
        <v>0</v>
      </c>
      <c r="S220" s="128">
        <v>0</v>
      </c>
      <c r="T220" s="124">
        <f>C220+D220</f>
        <v>0</v>
      </c>
      <c r="U220" s="124">
        <f>[1]L02!C1379</f>
        <v>0</v>
      </c>
      <c r="V220" s="124">
        <f>T220-U220</f>
        <v>0</v>
      </c>
      <c r="W220" s="124">
        <v>0</v>
      </c>
    </row>
    <row r="221" spans="1:23" ht="17.100000000000001" customHeight="1">
      <c r="A221" s="122">
        <v>23203</v>
      </c>
      <c r="B221" s="127" t="s">
        <v>1621</v>
      </c>
      <c r="C221" s="128">
        <v>0</v>
      </c>
      <c r="D221" s="124">
        <f>SUM(E221:S221)</f>
        <v>673</v>
      </c>
      <c r="E221" s="128">
        <v>0</v>
      </c>
      <c r="F221" s="131">
        <v>673</v>
      </c>
      <c r="G221" s="129">
        <v>0</v>
      </c>
      <c r="H221" s="135">
        <v>0</v>
      </c>
      <c r="I221" s="125">
        <v>0</v>
      </c>
      <c r="J221" s="129">
        <v>0</v>
      </c>
      <c r="K221" s="129">
        <v>0</v>
      </c>
      <c r="L221" s="125">
        <v>0</v>
      </c>
      <c r="M221" s="128">
        <v>0</v>
      </c>
      <c r="N221" s="128">
        <v>0</v>
      </c>
      <c r="O221" s="124">
        <v>0</v>
      </c>
      <c r="P221" s="128">
        <v>0</v>
      </c>
      <c r="Q221" s="124">
        <v>0</v>
      </c>
      <c r="R221" s="128">
        <v>0</v>
      </c>
      <c r="S221" s="128">
        <v>0</v>
      </c>
      <c r="T221" s="124">
        <f>C221+D221</f>
        <v>673</v>
      </c>
      <c r="U221" s="124">
        <f>[1]L02!C1384</f>
        <v>673</v>
      </c>
      <c r="V221" s="124">
        <f>T221-U221</f>
        <v>0</v>
      </c>
      <c r="W221" s="124">
        <v>0</v>
      </c>
    </row>
    <row r="222" spans="1:23" ht="17.100000000000001" customHeight="1">
      <c r="A222" s="122">
        <v>233</v>
      </c>
      <c r="B222" s="126" t="s">
        <v>353</v>
      </c>
      <c r="C222" s="124">
        <f t="shared" ref="C222:W222" si="68">SUM(C223:C225)</f>
        <v>0</v>
      </c>
      <c r="D222" s="124">
        <f t="shared" si="68"/>
        <v>12</v>
      </c>
      <c r="E222" s="124">
        <f t="shared" si="68"/>
        <v>0</v>
      </c>
      <c r="F222" s="125">
        <f t="shared" si="68"/>
        <v>12</v>
      </c>
      <c r="G222" s="132">
        <f t="shared" si="68"/>
        <v>0</v>
      </c>
      <c r="H222" s="133">
        <f t="shared" si="68"/>
        <v>0</v>
      </c>
      <c r="I222" s="124">
        <f t="shared" si="68"/>
        <v>0</v>
      </c>
      <c r="J222" s="124">
        <f t="shared" si="68"/>
        <v>0</v>
      </c>
      <c r="K222" s="124">
        <f t="shared" si="68"/>
        <v>0</v>
      </c>
      <c r="L222" s="125">
        <f t="shared" si="68"/>
        <v>0</v>
      </c>
      <c r="M222" s="124">
        <f t="shared" si="68"/>
        <v>0</v>
      </c>
      <c r="N222" s="124">
        <f t="shared" si="68"/>
        <v>0</v>
      </c>
      <c r="O222" s="124">
        <f t="shared" si="68"/>
        <v>0</v>
      </c>
      <c r="P222" s="124">
        <f t="shared" si="68"/>
        <v>0</v>
      </c>
      <c r="Q222" s="124">
        <f t="shared" si="68"/>
        <v>0</v>
      </c>
      <c r="R222" s="124">
        <f t="shared" si="68"/>
        <v>0</v>
      </c>
      <c r="S222" s="124">
        <f t="shared" si="68"/>
        <v>0</v>
      </c>
      <c r="T222" s="124">
        <f t="shared" si="68"/>
        <v>12</v>
      </c>
      <c r="U222" s="124">
        <f t="shared" si="68"/>
        <v>12</v>
      </c>
      <c r="V222" s="124">
        <f t="shared" si="68"/>
        <v>0</v>
      </c>
      <c r="W222" s="124">
        <f t="shared" si="68"/>
        <v>0</v>
      </c>
    </row>
    <row r="223" spans="1:23" ht="17.100000000000001" customHeight="1">
      <c r="A223" s="122">
        <v>23301</v>
      </c>
      <c r="B223" s="127" t="s">
        <v>1622</v>
      </c>
      <c r="C223" s="128">
        <v>0</v>
      </c>
      <c r="D223" s="124">
        <f>SUM(E223:S223)</f>
        <v>0</v>
      </c>
      <c r="E223" s="128">
        <v>0</v>
      </c>
      <c r="F223" s="129">
        <v>0</v>
      </c>
      <c r="G223" s="129">
        <v>0</v>
      </c>
      <c r="H223" s="133">
        <v>0</v>
      </c>
      <c r="I223" s="125">
        <v>0</v>
      </c>
      <c r="J223" s="129">
        <v>0</v>
      </c>
      <c r="K223" s="129">
        <v>0</v>
      </c>
      <c r="L223" s="125">
        <v>0</v>
      </c>
      <c r="M223" s="128">
        <v>0</v>
      </c>
      <c r="N223" s="128">
        <v>0</v>
      </c>
      <c r="O223" s="124">
        <v>0</v>
      </c>
      <c r="P223" s="128">
        <v>0</v>
      </c>
      <c r="Q223" s="124">
        <v>0</v>
      </c>
      <c r="R223" s="128">
        <v>0</v>
      </c>
      <c r="S223" s="128">
        <v>0</v>
      </c>
      <c r="T223" s="124">
        <f>C223+D223</f>
        <v>0</v>
      </c>
      <c r="U223" s="124">
        <f>[1]L02!C1390</f>
        <v>0</v>
      </c>
      <c r="V223" s="124">
        <f>T223-U223</f>
        <v>0</v>
      </c>
      <c r="W223" s="124">
        <v>0</v>
      </c>
    </row>
    <row r="224" spans="1:23" ht="17.100000000000001" customHeight="1">
      <c r="A224" s="122">
        <v>23302</v>
      </c>
      <c r="B224" s="127" t="s">
        <v>1623</v>
      </c>
      <c r="C224" s="128">
        <v>0</v>
      </c>
      <c r="D224" s="124">
        <f>SUM(E224:S224)</f>
        <v>0</v>
      </c>
      <c r="E224" s="128">
        <v>0</v>
      </c>
      <c r="F224" s="129">
        <v>0</v>
      </c>
      <c r="G224" s="129">
        <v>0</v>
      </c>
      <c r="H224" s="133">
        <v>0</v>
      </c>
      <c r="I224" s="125">
        <v>0</v>
      </c>
      <c r="J224" s="129">
        <v>0</v>
      </c>
      <c r="K224" s="129">
        <v>0</v>
      </c>
      <c r="L224" s="125">
        <v>0</v>
      </c>
      <c r="M224" s="128">
        <v>0</v>
      </c>
      <c r="N224" s="128">
        <v>0</v>
      </c>
      <c r="O224" s="124">
        <v>0</v>
      </c>
      <c r="P224" s="128">
        <v>0</v>
      </c>
      <c r="Q224" s="124">
        <v>0</v>
      </c>
      <c r="R224" s="128">
        <v>0</v>
      </c>
      <c r="S224" s="128">
        <v>0</v>
      </c>
      <c r="T224" s="124">
        <f>C224+D224</f>
        <v>0</v>
      </c>
      <c r="U224" s="124">
        <f>[1]L02!C1391</f>
        <v>0</v>
      </c>
      <c r="V224" s="124">
        <f>T224-U224</f>
        <v>0</v>
      </c>
      <c r="W224" s="124">
        <v>0</v>
      </c>
    </row>
    <row r="225" spans="1:23" ht="17.100000000000001" customHeight="1">
      <c r="A225" s="122">
        <v>23303</v>
      </c>
      <c r="B225" s="122" t="s">
        <v>1624</v>
      </c>
      <c r="C225" s="128">
        <v>0</v>
      </c>
      <c r="D225" s="124">
        <f>SUM(E225:S225)</f>
        <v>12</v>
      </c>
      <c r="E225" s="128">
        <v>0</v>
      </c>
      <c r="F225" s="129">
        <v>12</v>
      </c>
      <c r="G225" s="128">
        <v>0</v>
      </c>
      <c r="H225" s="133">
        <v>0</v>
      </c>
      <c r="I225" s="124">
        <v>0</v>
      </c>
      <c r="J225" s="128">
        <v>0</v>
      </c>
      <c r="K225" s="128">
        <v>0</v>
      </c>
      <c r="L225" s="125">
        <v>0</v>
      </c>
      <c r="M225" s="128">
        <v>0</v>
      </c>
      <c r="N225" s="128">
        <v>0</v>
      </c>
      <c r="O225" s="124">
        <v>0</v>
      </c>
      <c r="P225" s="128">
        <v>0</v>
      </c>
      <c r="Q225" s="124">
        <v>0</v>
      </c>
      <c r="R225" s="128">
        <v>0</v>
      </c>
      <c r="S225" s="128">
        <v>0</v>
      </c>
      <c r="T225" s="124">
        <f>C225+D225</f>
        <v>12</v>
      </c>
      <c r="U225" s="124">
        <f>[1]L02!C1392</f>
        <v>12</v>
      </c>
      <c r="V225" s="124">
        <f>T225-U225</f>
        <v>0</v>
      </c>
      <c r="W225" s="124">
        <v>0</v>
      </c>
    </row>
  </sheetData>
  <mergeCells count="27">
    <mergeCell ref="A4:A6"/>
    <mergeCell ref="B4:B6"/>
    <mergeCell ref="C4:C6"/>
    <mergeCell ref="V4:V6"/>
    <mergeCell ref="A1:W1"/>
    <mergeCell ref="A2:W2"/>
    <mergeCell ref="A3:W3"/>
    <mergeCell ref="D4:S4"/>
    <mergeCell ref="T4:T6"/>
    <mergeCell ref="U4:U6"/>
    <mergeCell ref="M5:M6"/>
    <mergeCell ref="N5:N6"/>
    <mergeCell ref="O5:O6"/>
    <mergeCell ref="P5:P6"/>
    <mergeCell ref="Q5:Q6"/>
    <mergeCell ref="R5:R6"/>
    <mergeCell ref="W4:W6"/>
    <mergeCell ref="D5:D6"/>
    <mergeCell ref="E5:E6"/>
    <mergeCell ref="F5:F6"/>
    <mergeCell ref="G5:G6"/>
    <mergeCell ref="H5:H6"/>
    <mergeCell ref="S5:S6"/>
    <mergeCell ref="I5:I6"/>
    <mergeCell ref="J5:J6"/>
    <mergeCell ref="K5:K6"/>
    <mergeCell ref="L5:L6"/>
  </mergeCells>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D1404"/>
  <sheetViews>
    <sheetView showZeros="0" workbookViewId="0">
      <selection activeCell="G2" sqref="G2"/>
    </sheetView>
  </sheetViews>
  <sheetFormatPr defaultColWidth="8.75" defaultRowHeight="14.25"/>
  <cols>
    <col min="1" max="1" width="35.25" style="50" customWidth="1"/>
    <col min="2" max="2" width="12.375" style="52" customWidth="1"/>
    <col min="3" max="3" width="34.25" style="52" customWidth="1"/>
    <col min="4" max="4" width="13.125" style="52" customWidth="1"/>
    <col min="5" max="6" width="8.75" style="50"/>
    <col min="7" max="7" width="20.375" style="50" customWidth="1"/>
    <col min="8" max="256" width="8.75" style="50"/>
    <col min="257" max="257" width="57.125" style="50" customWidth="1"/>
    <col min="258" max="258" width="12.375" style="50" customWidth="1"/>
    <col min="259" max="259" width="34.25" style="50" customWidth="1"/>
    <col min="260" max="260" width="13.125" style="50" customWidth="1"/>
    <col min="261" max="512" width="8.75" style="50"/>
    <col min="513" max="513" width="57.125" style="50" customWidth="1"/>
    <col min="514" max="514" width="12.375" style="50" customWidth="1"/>
    <col min="515" max="515" width="34.25" style="50" customWidth="1"/>
    <col min="516" max="516" width="13.125" style="50" customWidth="1"/>
    <col min="517" max="768" width="8.75" style="50"/>
    <col min="769" max="769" width="57.125" style="50" customWidth="1"/>
    <col min="770" max="770" width="12.375" style="50" customWidth="1"/>
    <col min="771" max="771" width="34.25" style="50" customWidth="1"/>
    <col min="772" max="772" width="13.125" style="50" customWidth="1"/>
    <col min="773" max="1024" width="8.75" style="50"/>
    <col min="1025" max="1025" width="57.125" style="50" customWidth="1"/>
    <col min="1026" max="1026" width="12.375" style="50" customWidth="1"/>
    <col min="1027" max="1027" width="34.25" style="50" customWidth="1"/>
    <col min="1028" max="1028" width="13.125" style="50" customWidth="1"/>
    <col min="1029" max="1280" width="8.75" style="50"/>
    <col min="1281" max="1281" width="57.125" style="50" customWidth="1"/>
    <col min="1282" max="1282" width="12.375" style="50" customWidth="1"/>
    <col min="1283" max="1283" width="34.25" style="50" customWidth="1"/>
    <col min="1284" max="1284" width="13.125" style="50" customWidth="1"/>
    <col min="1285" max="1536" width="8.75" style="50"/>
    <col min="1537" max="1537" width="57.125" style="50" customWidth="1"/>
    <col min="1538" max="1538" width="12.375" style="50" customWidth="1"/>
    <col min="1539" max="1539" width="34.25" style="50" customWidth="1"/>
    <col min="1540" max="1540" width="13.125" style="50" customWidth="1"/>
    <col min="1541" max="1792" width="8.75" style="50"/>
    <col min="1793" max="1793" width="57.125" style="50" customWidth="1"/>
    <col min="1794" max="1794" width="12.375" style="50" customWidth="1"/>
    <col min="1795" max="1795" width="34.25" style="50" customWidth="1"/>
    <col min="1796" max="1796" width="13.125" style="50" customWidth="1"/>
    <col min="1797" max="2048" width="8.75" style="50"/>
    <col min="2049" max="2049" width="57.125" style="50" customWidth="1"/>
    <col min="2050" max="2050" width="12.375" style="50" customWidth="1"/>
    <col min="2051" max="2051" width="34.25" style="50" customWidth="1"/>
    <col min="2052" max="2052" width="13.125" style="50" customWidth="1"/>
    <col min="2053" max="2304" width="8.75" style="50"/>
    <col min="2305" max="2305" width="57.125" style="50" customWidth="1"/>
    <col min="2306" max="2306" width="12.375" style="50" customWidth="1"/>
    <col min="2307" max="2307" width="34.25" style="50" customWidth="1"/>
    <col min="2308" max="2308" width="13.125" style="50" customWidth="1"/>
    <col min="2309" max="2560" width="8.75" style="50"/>
    <col min="2561" max="2561" width="57.125" style="50" customWidth="1"/>
    <col min="2562" max="2562" width="12.375" style="50" customWidth="1"/>
    <col min="2563" max="2563" width="34.25" style="50" customWidth="1"/>
    <col min="2564" max="2564" width="13.125" style="50" customWidth="1"/>
    <col min="2565" max="2816" width="8.75" style="50"/>
    <col min="2817" max="2817" width="57.125" style="50" customWidth="1"/>
    <col min="2818" max="2818" width="12.375" style="50" customWidth="1"/>
    <col min="2819" max="2819" width="34.25" style="50" customWidth="1"/>
    <col min="2820" max="2820" width="13.125" style="50" customWidth="1"/>
    <col min="2821" max="3072" width="8.75" style="50"/>
    <col min="3073" max="3073" width="57.125" style="50" customWidth="1"/>
    <col min="3074" max="3074" width="12.375" style="50" customWidth="1"/>
    <col min="3075" max="3075" width="34.25" style="50" customWidth="1"/>
    <col min="3076" max="3076" width="13.125" style="50" customWidth="1"/>
    <col min="3077" max="3328" width="8.75" style="50"/>
    <col min="3329" max="3329" width="57.125" style="50" customWidth="1"/>
    <col min="3330" max="3330" width="12.375" style="50" customWidth="1"/>
    <col min="3331" max="3331" width="34.25" style="50" customWidth="1"/>
    <col min="3332" max="3332" width="13.125" style="50" customWidth="1"/>
    <col min="3333" max="3584" width="8.75" style="50"/>
    <col min="3585" max="3585" width="57.125" style="50" customWidth="1"/>
    <col min="3586" max="3586" width="12.375" style="50" customWidth="1"/>
    <col min="3587" max="3587" width="34.25" style="50" customWidth="1"/>
    <col min="3588" max="3588" width="13.125" style="50" customWidth="1"/>
    <col min="3589" max="3840" width="8.75" style="50"/>
    <col min="3841" max="3841" width="57.125" style="50" customWidth="1"/>
    <col min="3842" max="3842" width="12.375" style="50" customWidth="1"/>
    <col min="3843" max="3843" width="34.25" style="50" customWidth="1"/>
    <col min="3844" max="3844" width="13.125" style="50" customWidth="1"/>
    <col min="3845" max="4096" width="8.75" style="50"/>
    <col min="4097" max="4097" width="57.125" style="50" customWidth="1"/>
    <col min="4098" max="4098" width="12.375" style="50" customWidth="1"/>
    <col min="4099" max="4099" width="34.25" style="50" customWidth="1"/>
    <col min="4100" max="4100" width="13.125" style="50" customWidth="1"/>
    <col min="4101" max="4352" width="8.75" style="50"/>
    <col min="4353" max="4353" width="57.125" style="50" customWidth="1"/>
    <col min="4354" max="4354" width="12.375" style="50" customWidth="1"/>
    <col min="4355" max="4355" width="34.25" style="50" customWidth="1"/>
    <col min="4356" max="4356" width="13.125" style="50" customWidth="1"/>
    <col min="4357" max="4608" width="8.75" style="50"/>
    <col min="4609" max="4609" width="57.125" style="50" customWidth="1"/>
    <col min="4610" max="4610" width="12.375" style="50" customWidth="1"/>
    <col min="4611" max="4611" width="34.25" style="50" customWidth="1"/>
    <col min="4612" max="4612" width="13.125" style="50" customWidth="1"/>
    <col min="4613" max="4864" width="8.75" style="50"/>
    <col min="4865" max="4865" width="57.125" style="50" customWidth="1"/>
    <col min="4866" max="4866" width="12.375" style="50" customWidth="1"/>
    <col min="4867" max="4867" width="34.25" style="50" customWidth="1"/>
    <col min="4868" max="4868" width="13.125" style="50" customWidth="1"/>
    <col min="4869" max="5120" width="8.75" style="50"/>
    <col min="5121" max="5121" width="57.125" style="50" customWidth="1"/>
    <col min="5122" max="5122" width="12.375" style="50" customWidth="1"/>
    <col min="5123" max="5123" width="34.25" style="50" customWidth="1"/>
    <col min="5124" max="5124" width="13.125" style="50" customWidth="1"/>
    <col min="5125" max="5376" width="8.75" style="50"/>
    <col min="5377" max="5377" width="57.125" style="50" customWidth="1"/>
    <col min="5378" max="5378" width="12.375" style="50" customWidth="1"/>
    <col min="5379" max="5379" width="34.25" style="50" customWidth="1"/>
    <col min="5380" max="5380" width="13.125" style="50" customWidth="1"/>
    <col min="5381" max="5632" width="8.75" style="50"/>
    <col min="5633" max="5633" width="57.125" style="50" customWidth="1"/>
    <col min="5634" max="5634" width="12.375" style="50" customWidth="1"/>
    <col min="5635" max="5635" width="34.25" style="50" customWidth="1"/>
    <col min="5636" max="5636" width="13.125" style="50" customWidth="1"/>
    <col min="5637" max="5888" width="8.75" style="50"/>
    <col min="5889" max="5889" width="57.125" style="50" customWidth="1"/>
    <col min="5890" max="5890" width="12.375" style="50" customWidth="1"/>
    <col min="5891" max="5891" width="34.25" style="50" customWidth="1"/>
    <col min="5892" max="5892" width="13.125" style="50" customWidth="1"/>
    <col min="5893" max="6144" width="8.75" style="50"/>
    <col min="6145" max="6145" width="57.125" style="50" customWidth="1"/>
    <col min="6146" max="6146" width="12.375" style="50" customWidth="1"/>
    <col min="6147" max="6147" width="34.25" style="50" customWidth="1"/>
    <col min="6148" max="6148" width="13.125" style="50" customWidth="1"/>
    <col min="6149" max="6400" width="8.75" style="50"/>
    <col min="6401" max="6401" width="57.125" style="50" customWidth="1"/>
    <col min="6402" max="6402" width="12.375" style="50" customWidth="1"/>
    <col min="6403" max="6403" width="34.25" style="50" customWidth="1"/>
    <col min="6404" max="6404" width="13.125" style="50" customWidth="1"/>
    <col min="6405" max="6656" width="8.75" style="50"/>
    <col min="6657" max="6657" width="57.125" style="50" customWidth="1"/>
    <col min="6658" max="6658" width="12.375" style="50" customWidth="1"/>
    <col min="6659" max="6659" width="34.25" style="50" customWidth="1"/>
    <col min="6660" max="6660" width="13.125" style="50" customWidth="1"/>
    <col min="6661" max="6912" width="8.75" style="50"/>
    <col min="6913" max="6913" width="57.125" style="50" customWidth="1"/>
    <col min="6914" max="6914" width="12.375" style="50" customWidth="1"/>
    <col min="6915" max="6915" width="34.25" style="50" customWidth="1"/>
    <col min="6916" max="6916" width="13.125" style="50" customWidth="1"/>
    <col min="6917" max="7168" width="8.75" style="50"/>
    <col min="7169" max="7169" width="57.125" style="50" customWidth="1"/>
    <col min="7170" max="7170" width="12.375" style="50" customWidth="1"/>
    <col min="7171" max="7171" width="34.25" style="50" customWidth="1"/>
    <col min="7172" max="7172" width="13.125" style="50" customWidth="1"/>
    <col min="7173" max="7424" width="8.75" style="50"/>
    <col min="7425" max="7425" width="57.125" style="50" customWidth="1"/>
    <col min="7426" max="7426" width="12.375" style="50" customWidth="1"/>
    <col min="7427" max="7427" width="34.25" style="50" customWidth="1"/>
    <col min="7428" max="7428" width="13.125" style="50" customWidth="1"/>
    <col min="7429" max="7680" width="8.75" style="50"/>
    <col min="7681" max="7681" width="57.125" style="50" customWidth="1"/>
    <col min="7682" max="7682" width="12.375" style="50" customWidth="1"/>
    <col min="7683" max="7683" width="34.25" style="50" customWidth="1"/>
    <col min="7684" max="7684" width="13.125" style="50" customWidth="1"/>
    <col min="7685" max="7936" width="8.75" style="50"/>
    <col min="7937" max="7937" width="57.125" style="50" customWidth="1"/>
    <col min="7938" max="7938" width="12.375" style="50" customWidth="1"/>
    <col min="7939" max="7939" width="34.25" style="50" customWidth="1"/>
    <col min="7940" max="7940" width="13.125" style="50" customWidth="1"/>
    <col min="7941" max="8192" width="8.75" style="50"/>
    <col min="8193" max="8193" width="57.125" style="50" customWidth="1"/>
    <col min="8194" max="8194" width="12.375" style="50" customWidth="1"/>
    <col min="8195" max="8195" width="34.25" style="50" customWidth="1"/>
    <col min="8196" max="8196" width="13.125" style="50" customWidth="1"/>
    <col min="8197" max="8448" width="8.75" style="50"/>
    <col min="8449" max="8449" width="57.125" style="50" customWidth="1"/>
    <col min="8450" max="8450" width="12.375" style="50" customWidth="1"/>
    <col min="8451" max="8451" width="34.25" style="50" customWidth="1"/>
    <col min="8452" max="8452" width="13.125" style="50" customWidth="1"/>
    <col min="8453" max="8704" width="8.75" style="50"/>
    <col min="8705" max="8705" width="57.125" style="50" customWidth="1"/>
    <col min="8706" max="8706" width="12.375" style="50" customWidth="1"/>
    <col min="8707" max="8707" width="34.25" style="50" customWidth="1"/>
    <col min="8708" max="8708" width="13.125" style="50" customWidth="1"/>
    <col min="8709" max="8960" width="8.75" style="50"/>
    <col min="8961" max="8961" width="57.125" style="50" customWidth="1"/>
    <col min="8962" max="8962" width="12.375" style="50" customWidth="1"/>
    <col min="8963" max="8963" width="34.25" style="50" customWidth="1"/>
    <col min="8964" max="8964" width="13.125" style="50" customWidth="1"/>
    <col min="8965" max="9216" width="8.75" style="50"/>
    <col min="9217" max="9217" width="57.125" style="50" customWidth="1"/>
    <col min="9218" max="9218" width="12.375" style="50" customWidth="1"/>
    <col min="9219" max="9219" width="34.25" style="50" customWidth="1"/>
    <col min="9220" max="9220" width="13.125" style="50" customWidth="1"/>
    <col min="9221" max="9472" width="8.75" style="50"/>
    <col min="9473" max="9473" width="57.125" style="50" customWidth="1"/>
    <col min="9474" max="9474" width="12.375" style="50" customWidth="1"/>
    <col min="9475" max="9475" width="34.25" style="50" customWidth="1"/>
    <col min="9476" max="9476" width="13.125" style="50" customWidth="1"/>
    <col min="9477" max="9728" width="8.75" style="50"/>
    <col min="9729" max="9729" width="57.125" style="50" customWidth="1"/>
    <col min="9730" max="9730" width="12.375" style="50" customWidth="1"/>
    <col min="9731" max="9731" width="34.25" style="50" customWidth="1"/>
    <col min="9732" max="9732" width="13.125" style="50" customWidth="1"/>
    <col min="9733" max="9984" width="8.75" style="50"/>
    <col min="9985" max="9985" width="57.125" style="50" customWidth="1"/>
    <col min="9986" max="9986" width="12.375" style="50" customWidth="1"/>
    <col min="9987" max="9987" width="34.25" style="50" customWidth="1"/>
    <col min="9988" max="9988" width="13.125" style="50" customWidth="1"/>
    <col min="9989" max="10240" width="8.75" style="50"/>
    <col min="10241" max="10241" width="57.125" style="50" customWidth="1"/>
    <col min="10242" max="10242" width="12.375" style="50" customWidth="1"/>
    <col min="10243" max="10243" width="34.25" style="50" customWidth="1"/>
    <col min="10244" max="10244" width="13.125" style="50" customWidth="1"/>
    <col min="10245" max="10496" width="8.75" style="50"/>
    <col min="10497" max="10497" width="57.125" style="50" customWidth="1"/>
    <col min="10498" max="10498" width="12.375" style="50" customWidth="1"/>
    <col min="10499" max="10499" width="34.25" style="50" customWidth="1"/>
    <col min="10500" max="10500" width="13.125" style="50" customWidth="1"/>
    <col min="10501" max="10752" width="8.75" style="50"/>
    <col min="10753" max="10753" width="57.125" style="50" customWidth="1"/>
    <col min="10754" max="10754" width="12.375" style="50" customWidth="1"/>
    <col min="10755" max="10755" width="34.25" style="50" customWidth="1"/>
    <col min="10756" max="10756" width="13.125" style="50" customWidth="1"/>
    <col min="10757" max="11008" width="8.75" style="50"/>
    <col min="11009" max="11009" width="57.125" style="50" customWidth="1"/>
    <col min="11010" max="11010" width="12.375" style="50" customWidth="1"/>
    <col min="11011" max="11011" width="34.25" style="50" customWidth="1"/>
    <col min="11012" max="11012" width="13.125" style="50" customWidth="1"/>
    <col min="11013" max="11264" width="8.75" style="50"/>
    <col min="11265" max="11265" width="57.125" style="50" customWidth="1"/>
    <col min="11266" max="11266" width="12.375" style="50" customWidth="1"/>
    <col min="11267" max="11267" width="34.25" style="50" customWidth="1"/>
    <col min="11268" max="11268" width="13.125" style="50" customWidth="1"/>
    <col min="11269" max="11520" width="8.75" style="50"/>
    <col min="11521" max="11521" width="57.125" style="50" customWidth="1"/>
    <col min="11522" max="11522" width="12.375" style="50" customWidth="1"/>
    <col min="11523" max="11523" width="34.25" style="50" customWidth="1"/>
    <col min="11524" max="11524" width="13.125" style="50" customWidth="1"/>
    <col min="11525" max="11776" width="8.75" style="50"/>
    <col min="11777" max="11777" width="57.125" style="50" customWidth="1"/>
    <col min="11778" max="11778" width="12.375" style="50" customWidth="1"/>
    <col min="11779" max="11779" width="34.25" style="50" customWidth="1"/>
    <col min="11780" max="11780" width="13.125" style="50" customWidth="1"/>
    <col min="11781" max="12032" width="8.75" style="50"/>
    <col min="12033" max="12033" width="57.125" style="50" customWidth="1"/>
    <col min="12034" max="12034" width="12.375" style="50" customWidth="1"/>
    <col min="12035" max="12035" width="34.25" style="50" customWidth="1"/>
    <col min="12036" max="12036" width="13.125" style="50" customWidth="1"/>
    <col min="12037" max="12288" width="8.75" style="50"/>
    <col min="12289" max="12289" width="57.125" style="50" customWidth="1"/>
    <col min="12290" max="12290" width="12.375" style="50" customWidth="1"/>
    <col min="12291" max="12291" width="34.25" style="50" customWidth="1"/>
    <col min="12292" max="12292" width="13.125" style="50" customWidth="1"/>
    <col min="12293" max="12544" width="8.75" style="50"/>
    <col min="12545" max="12545" width="57.125" style="50" customWidth="1"/>
    <col min="12546" max="12546" width="12.375" style="50" customWidth="1"/>
    <col min="12547" max="12547" width="34.25" style="50" customWidth="1"/>
    <col min="12548" max="12548" width="13.125" style="50" customWidth="1"/>
    <col min="12549" max="12800" width="8.75" style="50"/>
    <col min="12801" max="12801" width="57.125" style="50" customWidth="1"/>
    <col min="12802" max="12802" width="12.375" style="50" customWidth="1"/>
    <col min="12803" max="12803" width="34.25" style="50" customWidth="1"/>
    <col min="12804" max="12804" width="13.125" style="50" customWidth="1"/>
    <col min="12805" max="13056" width="8.75" style="50"/>
    <col min="13057" max="13057" width="57.125" style="50" customWidth="1"/>
    <col min="13058" max="13058" width="12.375" style="50" customWidth="1"/>
    <col min="13059" max="13059" width="34.25" style="50" customWidth="1"/>
    <col min="13060" max="13060" width="13.125" style="50" customWidth="1"/>
    <col min="13061" max="13312" width="8.75" style="50"/>
    <col min="13313" max="13313" width="57.125" style="50" customWidth="1"/>
    <col min="13314" max="13314" width="12.375" style="50" customWidth="1"/>
    <col min="13315" max="13315" width="34.25" style="50" customWidth="1"/>
    <col min="13316" max="13316" width="13.125" style="50" customWidth="1"/>
    <col min="13317" max="13568" width="8.75" style="50"/>
    <col min="13569" max="13569" width="57.125" style="50" customWidth="1"/>
    <col min="13570" max="13570" width="12.375" style="50" customWidth="1"/>
    <col min="13571" max="13571" width="34.25" style="50" customWidth="1"/>
    <col min="13572" max="13572" width="13.125" style="50" customWidth="1"/>
    <col min="13573" max="13824" width="8.75" style="50"/>
    <col min="13825" max="13825" width="57.125" style="50" customWidth="1"/>
    <col min="13826" max="13826" width="12.375" style="50" customWidth="1"/>
    <col min="13827" max="13827" width="34.25" style="50" customWidth="1"/>
    <col min="13828" max="13828" width="13.125" style="50" customWidth="1"/>
    <col min="13829" max="14080" width="8.75" style="50"/>
    <col min="14081" max="14081" width="57.125" style="50" customWidth="1"/>
    <col min="14082" max="14082" width="12.375" style="50" customWidth="1"/>
    <col min="14083" max="14083" width="34.25" style="50" customWidth="1"/>
    <col min="14084" max="14084" width="13.125" style="50" customWidth="1"/>
    <col min="14085" max="14336" width="8.75" style="50"/>
    <col min="14337" max="14337" width="57.125" style="50" customWidth="1"/>
    <col min="14338" max="14338" width="12.375" style="50" customWidth="1"/>
    <col min="14339" max="14339" width="34.25" style="50" customWidth="1"/>
    <col min="14340" max="14340" width="13.125" style="50" customWidth="1"/>
    <col min="14341" max="14592" width="8.75" style="50"/>
    <col min="14593" max="14593" width="57.125" style="50" customWidth="1"/>
    <col min="14594" max="14594" width="12.375" style="50" customWidth="1"/>
    <col min="14595" max="14595" width="34.25" style="50" customWidth="1"/>
    <col min="14596" max="14596" width="13.125" style="50" customWidth="1"/>
    <col min="14597" max="14848" width="8.75" style="50"/>
    <col min="14849" max="14849" width="57.125" style="50" customWidth="1"/>
    <col min="14850" max="14850" width="12.375" style="50" customWidth="1"/>
    <col min="14851" max="14851" width="34.25" style="50" customWidth="1"/>
    <col min="14852" max="14852" width="13.125" style="50" customWidth="1"/>
    <col min="14853" max="15104" width="8.75" style="50"/>
    <col min="15105" max="15105" width="57.125" style="50" customWidth="1"/>
    <col min="15106" max="15106" width="12.375" style="50" customWidth="1"/>
    <col min="15107" max="15107" width="34.25" style="50" customWidth="1"/>
    <col min="15108" max="15108" width="13.125" style="50" customWidth="1"/>
    <col min="15109" max="15360" width="8.75" style="50"/>
    <col min="15361" max="15361" width="57.125" style="50" customWidth="1"/>
    <col min="15362" max="15362" width="12.375" style="50" customWidth="1"/>
    <col min="15363" max="15363" width="34.25" style="50" customWidth="1"/>
    <col min="15364" max="15364" width="13.125" style="50" customWidth="1"/>
    <col min="15365" max="15616" width="8.75" style="50"/>
    <col min="15617" max="15617" width="57.125" style="50" customWidth="1"/>
    <col min="15618" max="15618" width="12.375" style="50" customWidth="1"/>
    <col min="15619" max="15619" width="34.25" style="50" customWidth="1"/>
    <col min="15620" max="15620" width="13.125" style="50" customWidth="1"/>
    <col min="15621" max="15872" width="8.75" style="50"/>
    <col min="15873" max="15873" width="57.125" style="50" customWidth="1"/>
    <col min="15874" max="15874" width="12.375" style="50" customWidth="1"/>
    <col min="15875" max="15875" width="34.25" style="50" customWidth="1"/>
    <col min="15876" max="15876" width="13.125" style="50" customWidth="1"/>
    <col min="15877" max="16128" width="8.75" style="50"/>
    <col min="16129" max="16129" width="57.125" style="50" customWidth="1"/>
    <col min="16130" max="16130" width="12.375" style="50" customWidth="1"/>
    <col min="16131" max="16131" width="34.25" style="50" customWidth="1"/>
    <col min="16132" max="16132" width="13.125" style="50" customWidth="1"/>
    <col min="16133" max="16384" width="8.75" style="50"/>
  </cols>
  <sheetData>
    <row r="1" spans="1:4" ht="32.1" customHeight="1">
      <c r="A1" s="214" t="s">
        <v>2698</v>
      </c>
      <c r="B1" s="214"/>
      <c r="C1" s="214"/>
      <c r="D1" s="214"/>
    </row>
    <row r="2" spans="1:4" ht="24" customHeight="1">
      <c r="A2" s="50" t="s">
        <v>354</v>
      </c>
      <c r="D2" s="167" t="s">
        <v>2</v>
      </c>
    </row>
    <row r="3" spans="1:4" s="66" customFormat="1" ht="18" customHeight="1">
      <c r="A3" s="215" t="s">
        <v>355</v>
      </c>
      <c r="B3" s="215"/>
      <c r="C3" s="216" t="s">
        <v>356</v>
      </c>
      <c r="D3" s="216"/>
    </row>
    <row r="4" spans="1:4" s="74" customFormat="1" ht="18" customHeight="1">
      <c r="A4" s="162" t="s">
        <v>3</v>
      </c>
      <c r="B4" s="163" t="s">
        <v>130</v>
      </c>
      <c r="C4" s="163" t="s">
        <v>3</v>
      </c>
      <c r="D4" s="163" t="s">
        <v>130</v>
      </c>
    </row>
    <row r="5" spans="1:4">
      <c r="A5" s="48" t="s">
        <v>1665</v>
      </c>
      <c r="B5" s="51">
        <f>B6+B53+B73+B85+B206+B269+B275+B279+B293+B302+B308+B317+B326+B329+B332+B335+B346+B350+B353+B356</f>
        <v>25728</v>
      </c>
      <c r="C5" s="31" t="s">
        <v>149</v>
      </c>
      <c r="D5" s="51">
        <f>SUM(D6,D18,D27,D39,D51,D62,D73,D85,D94,D104,D119,D128,D139,D151,D161,D174,D181,D188,D197,D203,D210,D218,D225,D231,D237,D243,D249,D255)</f>
        <v>26913</v>
      </c>
    </row>
    <row r="6" spans="1:4">
      <c r="A6" s="48" t="s">
        <v>1666</v>
      </c>
      <c r="B6" s="51">
        <f>SUM(B7,B32,B36,B39,B50)</f>
        <v>5479</v>
      </c>
      <c r="C6" s="31" t="s">
        <v>150</v>
      </c>
      <c r="D6" s="51">
        <f>SUM(D7:D17)</f>
        <v>1376</v>
      </c>
    </row>
    <row r="7" spans="1:4">
      <c r="A7" s="48" t="s">
        <v>1667</v>
      </c>
      <c r="B7" s="51">
        <f>SUM(B8:B31)</f>
        <v>3493</v>
      </c>
      <c r="C7" s="14" t="s">
        <v>357</v>
      </c>
      <c r="D7" s="51">
        <v>789</v>
      </c>
    </row>
    <row r="8" spans="1:4">
      <c r="A8" s="37" t="s">
        <v>1668</v>
      </c>
      <c r="B8" s="51">
        <v>620</v>
      </c>
      <c r="C8" s="14" t="s">
        <v>358</v>
      </c>
      <c r="D8" s="51">
        <v>15</v>
      </c>
    </row>
    <row r="9" spans="1:4">
      <c r="A9" s="37" t="s">
        <v>1669</v>
      </c>
      <c r="B9" s="51">
        <v>0</v>
      </c>
      <c r="C9" s="14" t="s">
        <v>359</v>
      </c>
      <c r="D9" s="51">
        <v>0</v>
      </c>
    </row>
    <row r="10" spans="1:4">
      <c r="A10" s="37" t="s">
        <v>1670</v>
      </c>
      <c r="B10" s="51">
        <v>1657</v>
      </c>
      <c r="C10" s="14" t="s">
        <v>360</v>
      </c>
      <c r="D10" s="51">
        <v>369</v>
      </c>
    </row>
    <row r="11" spans="1:4">
      <c r="A11" s="37" t="s">
        <v>1671</v>
      </c>
      <c r="B11" s="51">
        <v>0</v>
      </c>
      <c r="C11" s="14" t="s">
        <v>361</v>
      </c>
      <c r="D11" s="51">
        <v>2</v>
      </c>
    </row>
    <row r="12" spans="1:4">
      <c r="A12" s="37" t="s">
        <v>1672</v>
      </c>
      <c r="B12" s="51">
        <v>94</v>
      </c>
      <c r="C12" s="14" t="s">
        <v>362</v>
      </c>
      <c r="D12" s="51">
        <v>9</v>
      </c>
    </row>
    <row r="13" spans="1:4">
      <c r="A13" s="37" t="s">
        <v>1673</v>
      </c>
      <c r="B13" s="51">
        <v>841</v>
      </c>
      <c r="C13" s="14" t="s">
        <v>363</v>
      </c>
      <c r="D13" s="51">
        <v>18</v>
      </c>
    </row>
    <row r="14" spans="1:4">
      <c r="A14" s="37" t="s">
        <v>1674</v>
      </c>
      <c r="B14" s="51">
        <v>191</v>
      </c>
      <c r="C14" s="14" t="s">
        <v>364</v>
      </c>
      <c r="D14" s="51">
        <v>114</v>
      </c>
    </row>
    <row r="15" spans="1:4">
      <c r="A15" s="37" t="s">
        <v>1675</v>
      </c>
      <c r="B15" s="51">
        <v>10</v>
      </c>
      <c r="C15" s="14" t="s">
        <v>365</v>
      </c>
      <c r="D15" s="51">
        <v>0</v>
      </c>
    </row>
    <row r="16" spans="1:4">
      <c r="A16" s="37" t="s">
        <v>1676</v>
      </c>
      <c r="B16" s="51">
        <v>-15</v>
      </c>
      <c r="C16" s="14" t="s">
        <v>366</v>
      </c>
      <c r="D16" s="51">
        <v>0</v>
      </c>
    </row>
    <row r="17" spans="1:4">
      <c r="A17" s="37" t="s">
        <v>1677</v>
      </c>
      <c r="B17" s="51">
        <v>0</v>
      </c>
      <c r="C17" s="14" t="s">
        <v>367</v>
      </c>
      <c r="D17" s="51">
        <v>60</v>
      </c>
    </row>
    <row r="18" spans="1:4">
      <c r="A18" s="37" t="s">
        <v>1678</v>
      </c>
      <c r="B18" s="51">
        <v>0</v>
      </c>
      <c r="C18" s="31" t="s">
        <v>151</v>
      </c>
      <c r="D18" s="51">
        <f>SUM(D19:D26)</f>
        <v>431</v>
      </c>
    </row>
    <row r="19" spans="1:4">
      <c r="A19" s="37" t="s">
        <v>1679</v>
      </c>
      <c r="B19" s="51">
        <v>-2</v>
      </c>
      <c r="C19" s="14" t="s">
        <v>357</v>
      </c>
      <c r="D19" s="51">
        <v>341</v>
      </c>
    </row>
    <row r="20" spans="1:4">
      <c r="A20" s="37" t="s">
        <v>1680</v>
      </c>
      <c r="B20" s="51">
        <v>0</v>
      </c>
      <c r="C20" s="14" t="s">
        <v>358</v>
      </c>
      <c r="D20" s="51">
        <v>0</v>
      </c>
    </row>
    <row r="21" spans="1:4">
      <c r="A21" s="37" t="s">
        <v>1681</v>
      </c>
      <c r="B21" s="51">
        <v>0</v>
      </c>
      <c r="C21" s="14" t="s">
        <v>359</v>
      </c>
      <c r="D21" s="51">
        <v>0</v>
      </c>
    </row>
    <row r="22" spans="1:4">
      <c r="A22" s="37" t="s">
        <v>1682</v>
      </c>
      <c r="B22" s="51">
        <v>-29</v>
      </c>
      <c r="C22" s="14" t="s">
        <v>368</v>
      </c>
      <c r="D22" s="51">
        <v>63</v>
      </c>
    </row>
    <row r="23" spans="1:4">
      <c r="A23" s="37" t="s">
        <v>1683</v>
      </c>
      <c r="B23" s="51">
        <v>0</v>
      </c>
      <c r="C23" s="14" t="s">
        <v>369</v>
      </c>
      <c r="D23" s="51">
        <v>1</v>
      </c>
    </row>
    <row r="24" spans="1:4">
      <c r="A24" s="37" t="s">
        <v>1684</v>
      </c>
      <c r="B24" s="51">
        <v>0</v>
      </c>
      <c r="C24" s="14" t="s">
        <v>370</v>
      </c>
      <c r="D24" s="51">
        <v>14</v>
      </c>
    </row>
    <row r="25" spans="1:4">
      <c r="A25" s="37" t="s">
        <v>1685</v>
      </c>
      <c r="B25" s="51">
        <v>1</v>
      </c>
      <c r="C25" s="14" t="s">
        <v>366</v>
      </c>
      <c r="D25" s="51">
        <v>0</v>
      </c>
    </row>
    <row r="26" spans="1:4">
      <c r="A26" s="37" t="s">
        <v>1686</v>
      </c>
      <c r="B26" s="51">
        <v>0</v>
      </c>
      <c r="C26" s="14" t="s">
        <v>371</v>
      </c>
      <c r="D26" s="51">
        <v>12</v>
      </c>
    </row>
    <row r="27" spans="1:4">
      <c r="A27" s="37" t="s">
        <v>1687</v>
      </c>
      <c r="B27" s="51">
        <v>0</v>
      </c>
      <c r="C27" s="31" t="s">
        <v>152</v>
      </c>
      <c r="D27" s="51">
        <f>SUM(D28:D38)</f>
        <v>8947</v>
      </c>
    </row>
    <row r="28" spans="1:4">
      <c r="A28" s="37" t="s">
        <v>1688</v>
      </c>
      <c r="B28" s="51">
        <v>0</v>
      </c>
      <c r="C28" s="14" t="s">
        <v>357</v>
      </c>
      <c r="D28" s="51">
        <v>7556</v>
      </c>
    </row>
    <row r="29" spans="1:4">
      <c r="A29" s="37" t="s">
        <v>1689</v>
      </c>
      <c r="B29" s="51">
        <v>0</v>
      </c>
      <c r="C29" s="14" t="s">
        <v>358</v>
      </c>
      <c r="D29" s="51">
        <v>464</v>
      </c>
    </row>
    <row r="30" spans="1:4">
      <c r="A30" s="37" t="s">
        <v>1690</v>
      </c>
      <c r="B30" s="51">
        <v>0</v>
      </c>
      <c r="C30" s="14" t="s">
        <v>359</v>
      </c>
      <c r="D30" s="51">
        <v>338</v>
      </c>
    </row>
    <row r="31" spans="1:4">
      <c r="A31" s="37" t="s">
        <v>1691</v>
      </c>
      <c r="B31" s="51">
        <v>125</v>
      </c>
      <c r="C31" s="14" t="s">
        <v>372</v>
      </c>
      <c r="D31" s="51">
        <v>0</v>
      </c>
    </row>
    <row r="32" spans="1:4">
      <c r="A32" s="48" t="s">
        <v>1692</v>
      </c>
      <c r="B32" s="51">
        <f>SUM(B33:B35)</f>
        <v>0</v>
      </c>
      <c r="C32" s="14" t="s">
        <v>373</v>
      </c>
      <c r="D32" s="51">
        <v>203</v>
      </c>
    </row>
    <row r="33" spans="1:4">
      <c r="A33" s="37" t="s">
        <v>1693</v>
      </c>
      <c r="B33" s="51">
        <v>0</v>
      </c>
      <c r="C33" s="14" t="s">
        <v>374</v>
      </c>
      <c r="D33" s="51">
        <v>141</v>
      </c>
    </row>
    <row r="34" spans="1:4">
      <c r="A34" s="37" t="s">
        <v>1694</v>
      </c>
      <c r="B34" s="51">
        <v>0</v>
      </c>
      <c r="C34" s="14" t="s">
        <v>375</v>
      </c>
      <c r="D34" s="51">
        <v>5</v>
      </c>
    </row>
    <row r="35" spans="1:4">
      <c r="A35" s="37" t="s">
        <v>1695</v>
      </c>
      <c r="B35" s="51">
        <v>0</v>
      </c>
      <c r="C35" s="14" t="s">
        <v>376</v>
      </c>
      <c r="D35" s="51">
        <v>158</v>
      </c>
    </row>
    <row r="36" spans="1:4">
      <c r="A36" s="48" t="s">
        <v>1696</v>
      </c>
      <c r="B36" s="51">
        <f>B37+B38</f>
        <v>0</v>
      </c>
      <c r="C36" s="14" t="s">
        <v>377</v>
      </c>
      <c r="D36" s="51">
        <v>0</v>
      </c>
    </row>
    <row r="37" spans="1:4">
      <c r="A37" s="37" t="s">
        <v>1697</v>
      </c>
      <c r="B37" s="51">
        <v>0</v>
      </c>
      <c r="C37" s="14" t="s">
        <v>366</v>
      </c>
      <c r="D37" s="51">
        <v>5</v>
      </c>
    </row>
    <row r="38" spans="1:4">
      <c r="A38" s="37" t="s">
        <v>1698</v>
      </c>
      <c r="B38" s="51">
        <v>0</v>
      </c>
      <c r="C38" s="14" t="s">
        <v>378</v>
      </c>
      <c r="D38" s="51">
        <v>77</v>
      </c>
    </row>
    <row r="39" spans="1:4">
      <c r="A39" s="48" t="s">
        <v>1699</v>
      </c>
      <c r="B39" s="51">
        <f>SUM(B40:B49)</f>
        <v>1986</v>
      </c>
      <c r="C39" s="31" t="s">
        <v>153</v>
      </c>
      <c r="D39" s="51">
        <f>SUM(D40:D50)</f>
        <v>639</v>
      </c>
    </row>
    <row r="40" spans="1:4">
      <c r="A40" s="37" t="s">
        <v>1700</v>
      </c>
      <c r="B40" s="51">
        <v>2035</v>
      </c>
      <c r="C40" s="14" t="s">
        <v>357</v>
      </c>
      <c r="D40" s="51">
        <v>444</v>
      </c>
    </row>
    <row r="41" spans="1:4">
      <c r="A41" s="37" t="s">
        <v>1701</v>
      </c>
      <c r="B41" s="51">
        <v>0</v>
      </c>
      <c r="C41" s="14" t="s">
        <v>358</v>
      </c>
      <c r="D41" s="51">
        <v>25</v>
      </c>
    </row>
    <row r="42" spans="1:4">
      <c r="A42" s="37" t="s">
        <v>1702</v>
      </c>
      <c r="B42" s="51">
        <v>0</v>
      </c>
      <c r="C42" s="14" t="s">
        <v>359</v>
      </c>
      <c r="D42" s="51">
        <v>0</v>
      </c>
    </row>
    <row r="43" spans="1:4">
      <c r="A43" s="37" t="s">
        <v>1703</v>
      </c>
      <c r="B43" s="51">
        <v>0</v>
      </c>
      <c r="C43" s="14" t="s">
        <v>379</v>
      </c>
      <c r="D43" s="51">
        <v>0</v>
      </c>
    </row>
    <row r="44" spans="1:4">
      <c r="A44" s="37" t="s">
        <v>1704</v>
      </c>
      <c r="B44" s="51">
        <v>0</v>
      </c>
      <c r="C44" s="14" t="s">
        <v>380</v>
      </c>
      <c r="D44" s="51">
        <v>0</v>
      </c>
    </row>
    <row r="45" spans="1:4">
      <c r="A45" s="37" t="s">
        <v>1705</v>
      </c>
      <c r="B45" s="51">
        <v>0</v>
      </c>
      <c r="C45" s="14" t="s">
        <v>381</v>
      </c>
      <c r="D45" s="51">
        <v>0</v>
      </c>
    </row>
    <row r="46" spans="1:4">
      <c r="A46" s="37" t="s">
        <v>1706</v>
      </c>
      <c r="B46" s="51">
        <v>0</v>
      </c>
      <c r="C46" s="14" t="s">
        <v>382</v>
      </c>
      <c r="D46" s="51">
        <v>0</v>
      </c>
    </row>
    <row r="47" spans="1:4">
      <c r="A47" s="37" t="s">
        <v>1707</v>
      </c>
      <c r="B47" s="51">
        <v>0</v>
      </c>
      <c r="C47" s="14" t="s">
        <v>383</v>
      </c>
      <c r="D47" s="51">
        <v>1</v>
      </c>
    </row>
    <row r="48" spans="1:4">
      <c r="A48" s="37" t="s">
        <v>1708</v>
      </c>
      <c r="B48" s="51">
        <v>-49</v>
      </c>
      <c r="C48" s="14" t="s">
        <v>384</v>
      </c>
      <c r="D48" s="51">
        <v>0</v>
      </c>
    </row>
    <row r="49" spans="1:4">
      <c r="A49" s="37" t="s">
        <v>1709</v>
      </c>
      <c r="B49" s="51">
        <v>0</v>
      </c>
      <c r="C49" s="14" t="s">
        <v>366</v>
      </c>
      <c r="D49" s="51">
        <v>0</v>
      </c>
    </row>
    <row r="50" spans="1:4">
      <c r="A50" s="48" t="s">
        <v>1710</v>
      </c>
      <c r="B50" s="51">
        <f>SUM(B51:B52)</f>
        <v>0</v>
      </c>
      <c r="C50" s="14" t="s">
        <v>385</v>
      </c>
      <c r="D50" s="51">
        <v>169</v>
      </c>
    </row>
    <row r="51" spans="1:4">
      <c r="A51" s="37" t="s">
        <v>1711</v>
      </c>
      <c r="B51" s="51">
        <v>0</v>
      </c>
      <c r="C51" s="31" t="s">
        <v>154</v>
      </c>
      <c r="D51" s="51">
        <f>SUM(D52:D61)</f>
        <v>465</v>
      </c>
    </row>
    <row r="52" spans="1:4">
      <c r="A52" s="37" t="s">
        <v>1712</v>
      </c>
      <c r="B52" s="51">
        <v>0</v>
      </c>
      <c r="C52" s="14" t="s">
        <v>357</v>
      </c>
      <c r="D52" s="51">
        <v>175</v>
      </c>
    </row>
    <row r="53" spans="1:4">
      <c r="A53" s="48" t="s">
        <v>1713</v>
      </c>
      <c r="B53" s="51">
        <f>SUM(B54,B66,B72)</f>
        <v>0</v>
      </c>
      <c r="C53" s="14" t="s">
        <v>358</v>
      </c>
      <c r="D53" s="51">
        <v>3</v>
      </c>
    </row>
    <row r="54" spans="1:4">
      <c r="A54" s="48" t="s">
        <v>1763</v>
      </c>
      <c r="B54" s="51">
        <f>SUM(B55:B65)</f>
        <v>0</v>
      </c>
      <c r="C54" s="14" t="s">
        <v>359</v>
      </c>
      <c r="D54" s="51">
        <v>0</v>
      </c>
    </row>
    <row r="55" spans="1:4">
      <c r="A55" s="37" t="s">
        <v>1762</v>
      </c>
      <c r="B55" s="51">
        <v>0</v>
      </c>
      <c r="C55" s="14" t="s">
        <v>386</v>
      </c>
      <c r="D55" s="51">
        <v>0</v>
      </c>
    </row>
    <row r="56" spans="1:4">
      <c r="A56" s="37" t="s">
        <v>1761</v>
      </c>
      <c r="B56" s="51">
        <v>0</v>
      </c>
      <c r="C56" s="14" t="s">
        <v>387</v>
      </c>
      <c r="D56" s="51">
        <v>24</v>
      </c>
    </row>
    <row r="57" spans="1:4">
      <c r="A57" s="37" t="s">
        <v>1760</v>
      </c>
      <c r="B57" s="51">
        <v>0</v>
      </c>
      <c r="C57" s="14" t="s">
        <v>388</v>
      </c>
      <c r="D57" s="51">
        <v>0</v>
      </c>
    </row>
    <row r="58" spans="1:4">
      <c r="A58" s="37" t="s">
        <v>1759</v>
      </c>
      <c r="B58" s="51">
        <v>0</v>
      </c>
      <c r="C58" s="14" t="s">
        <v>389</v>
      </c>
      <c r="D58" s="51">
        <v>191</v>
      </c>
    </row>
    <row r="59" spans="1:4">
      <c r="A59" s="37" t="s">
        <v>1758</v>
      </c>
      <c r="B59" s="51">
        <v>0</v>
      </c>
      <c r="C59" s="14" t="s">
        <v>390</v>
      </c>
      <c r="D59" s="51">
        <v>7</v>
      </c>
    </row>
    <row r="60" spans="1:4">
      <c r="A60" s="37" t="s">
        <v>1757</v>
      </c>
      <c r="B60" s="51">
        <v>0</v>
      </c>
      <c r="C60" s="14" t="s">
        <v>366</v>
      </c>
      <c r="D60" s="51">
        <v>65</v>
      </c>
    </row>
    <row r="61" spans="1:4">
      <c r="A61" s="37" t="s">
        <v>1756</v>
      </c>
      <c r="B61" s="51">
        <v>0</v>
      </c>
      <c r="C61" s="14" t="s">
        <v>391</v>
      </c>
      <c r="D61" s="51">
        <v>0</v>
      </c>
    </row>
    <row r="62" spans="1:4">
      <c r="A62" s="37" t="s">
        <v>1755</v>
      </c>
      <c r="B62" s="51">
        <v>0</v>
      </c>
      <c r="C62" s="31" t="s">
        <v>155</v>
      </c>
      <c r="D62" s="51">
        <f>SUM(D63:D72)</f>
        <v>4469</v>
      </c>
    </row>
    <row r="63" spans="1:4">
      <c r="A63" s="37" t="s">
        <v>1754</v>
      </c>
      <c r="B63" s="51">
        <v>0</v>
      </c>
      <c r="C63" s="14" t="s">
        <v>357</v>
      </c>
      <c r="D63" s="51">
        <v>1461</v>
      </c>
    </row>
    <row r="64" spans="1:4">
      <c r="A64" s="37" t="s">
        <v>1753</v>
      </c>
      <c r="B64" s="51">
        <v>0</v>
      </c>
      <c r="C64" s="14" t="s">
        <v>358</v>
      </c>
      <c r="D64" s="51">
        <v>7</v>
      </c>
    </row>
    <row r="65" spans="1:4">
      <c r="A65" s="37" t="s">
        <v>1752</v>
      </c>
      <c r="B65" s="51">
        <v>0</v>
      </c>
      <c r="C65" s="14" t="s">
        <v>359</v>
      </c>
      <c r="D65" s="51">
        <v>0</v>
      </c>
    </row>
    <row r="66" spans="1:4">
      <c r="A66" s="48" t="s">
        <v>1751</v>
      </c>
      <c r="B66" s="51">
        <f>SUM(B67:B71)</f>
        <v>0</v>
      </c>
      <c r="C66" s="14" t="s">
        <v>392</v>
      </c>
      <c r="D66" s="51">
        <v>5</v>
      </c>
    </row>
    <row r="67" spans="1:4">
      <c r="A67" s="37" t="s">
        <v>1750</v>
      </c>
      <c r="B67" s="51">
        <v>0</v>
      </c>
      <c r="C67" s="14" t="s">
        <v>393</v>
      </c>
      <c r="D67" s="51">
        <v>0</v>
      </c>
    </row>
    <row r="68" spans="1:4">
      <c r="A68" s="37" t="s">
        <v>1749</v>
      </c>
      <c r="B68" s="51">
        <v>0</v>
      </c>
      <c r="C68" s="14" t="s">
        <v>394</v>
      </c>
      <c r="D68" s="51">
        <v>0</v>
      </c>
    </row>
    <row r="69" spans="1:4">
      <c r="A69" s="37" t="s">
        <v>1748</v>
      </c>
      <c r="B69" s="51">
        <v>0</v>
      </c>
      <c r="C69" s="14" t="s">
        <v>395</v>
      </c>
      <c r="D69" s="51">
        <v>0</v>
      </c>
    </row>
    <row r="70" spans="1:4">
      <c r="A70" s="37" t="s">
        <v>1747</v>
      </c>
      <c r="B70" s="51">
        <v>0</v>
      </c>
      <c r="C70" s="14" t="s">
        <v>396</v>
      </c>
      <c r="D70" s="51">
        <v>141</v>
      </c>
    </row>
    <row r="71" spans="1:4">
      <c r="A71" s="37" t="s">
        <v>1746</v>
      </c>
      <c r="B71" s="51">
        <v>0</v>
      </c>
      <c r="C71" s="14" t="s">
        <v>366</v>
      </c>
      <c r="D71" s="51">
        <v>308</v>
      </c>
    </row>
    <row r="72" spans="1:4">
      <c r="A72" s="48" t="s">
        <v>1745</v>
      </c>
      <c r="B72" s="51">
        <v>0</v>
      </c>
      <c r="C72" s="14" t="s">
        <v>397</v>
      </c>
      <c r="D72" s="51">
        <v>2547</v>
      </c>
    </row>
    <row r="73" spans="1:4">
      <c r="A73" s="48" t="s">
        <v>1744</v>
      </c>
      <c r="B73" s="51">
        <f>SUM(B74,B75,B78:B84)</f>
        <v>2509</v>
      </c>
      <c r="C73" s="31" t="s">
        <v>156</v>
      </c>
      <c r="D73" s="51">
        <f>SUM(D74:D84)</f>
        <v>662</v>
      </c>
    </row>
    <row r="74" spans="1:4">
      <c r="A74" s="48" t="s">
        <v>1743</v>
      </c>
      <c r="B74" s="51">
        <v>0</v>
      </c>
      <c r="C74" s="14" t="s">
        <v>357</v>
      </c>
      <c r="D74" s="51">
        <v>0</v>
      </c>
    </row>
    <row r="75" spans="1:4">
      <c r="A75" s="48" t="s">
        <v>1742</v>
      </c>
      <c r="B75" s="51">
        <f>SUM(B76:B77)</f>
        <v>0</v>
      </c>
      <c r="C75" s="14" t="s">
        <v>358</v>
      </c>
      <c r="D75" s="51">
        <v>0</v>
      </c>
    </row>
    <row r="76" spans="1:4">
      <c r="A76" s="37" t="s">
        <v>1741</v>
      </c>
      <c r="B76" s="51">
        <v>0</v>
      </c>
      <c r="C76" s="14" t="s">
        <v>359</v>
      </c>
      <c r="D76" s="51">
        <v>0</v>
      </c>
    </row>
    <row r="77" spans="1:4">
      <c r="A77" s="37" t="s">
        <v>1740</v>
      </c>
      <c r="B77" s="51">
        <v>0</v>
      </c>
      <c r="C77" s="14" t="s">
        <v>398</v>
      </c>
      <c r="D77" s="51">
        <v>0</v>
      </c>
    </row>
    <row r="78" spans="1:4">
      <c r="A78" s="48" t="s">
        <v>1739</v>
      </c>
      <c r="B78" s="51">
        <v>2657</v>
      </c>
      <c r="C78" s="14" t="s">
        <v>399</v>
      </c>
      <c r="D78" s="51">
        <v>0</v>
      </c>
    </row>
    <row r="79" spans="1:4">
      <c r="A79" s="48" t="s">
        <v>1738</v>
      </c>
      <c r="B79" s="51">
        <v>41</v>
      </c>
      <c r="C79" s="14" t="s">
        <v>400</v>
      </c>
      <c r="D79" s="51">
        <v>0</v>
      </c>
    </row>
    <row r="80" spans="1:4">
      <c r="A80" s="48" t="s">
        <v>1737</v>
      </c>
      <c r="B80" s="51">
        <v>0</v>
      </c>
      <c r="C80" s="14" t="s">
        <v>401</v>
      </c>
      <c r="D80" s="51">
        <v>0</v>
      </c>
    </row>
    <row r="81" spans="1:4">
      <c r="A81" s="48" t="s">
        <v>1736</v>
      </c>
      <c r="B81" s="51">
        <v>0</v>
      </c>
      <c r="C81" s="14" t="s">
        <v>402</v>
      </c>
      <c r="D81" s="51">
        <v>0</v>
      </c>
    </row>
    <row r="82" spans="1:4">
      <c r="A82" s="48" t="s">
        <v>1735</v>
      </c>
      <c r="B82" s="51">
        <v>0</v>
      </c>
      <c r="C82" s="14" t="s">
        <v>395</v>
      </c>
      <c r="D82" s="51">
        <v>0</v>
      </c>
    </row>
    <row r="83" spans="1:4">
      <c r="A83" s="48" t="s">
        <v>1734</v>
      </c>
      <c r="B83" s="51">
        <v>-189</v>
      </c>
      <c r="C83" s="14" t="s">
        <v>366</v>
      </c>
      <c r="D83" s="51">
        <v>0</v>
      </c>
    </row>
    <row r="84" spans="1:4">
      <c r="A84" s="48" t="s">
        <v>1733</v>
      </c>
      <c r="B84" s="51">
        <v>0</v>
      </c>
      <c r="C84" s="14" t="s">
        <v>403</v>
      </c>
      <c r="D84" s="51">
        <v>662</v>
      </c>
    </row>
    <row r="85" spans="1:4">
      <c r="A85" s="48" t="s">
        <v>1732</v>
      </c>
      <c r="B85" s="51">
        <f>SUM(B86:B102,B106:B111,B115,B120:B121,B125:B131,B146:B147,B150:B152,B157,B162,B167,B172,B177,B182,B187,B192,B197,B202)</f>
        <v>1819</v>
      </c>
      <c r="C85" s="31" t="s">
        <v>157</v>
      </c>
      <c r="D85" s="51">
        <f>SUM(D86:D93)</f>
        <v>333</v>
      </c>
    </row>
    <row r="86" spans="1:4">
      <c r="A86" s="48" t="s">
        <v>1731</v>
      </c>
      <c r="B86" s="51">
        <v>0</v>
      </c>
      <c r="C86" s="14" t="s">
        <v>357</v>
      </c>
      <c r="D86" s="51">
        <v>235</v>
      </c>
    </row>
    <row r="87" spans="1:4">
      <c r="A87" s="48" t="s">
        <v>1730</v>
      </c>
      <c r="B87" s="51">
        <v>0</v>
      </c>
      <c r="C87" s="14" t="s">
        <v>358</v>
      </c>
      <c r="D87" s="51">
        <v>0</v>
      </c>
    </row>
    <row r="88" spans="1:4">
      <c r="A88" s="48" t="s">
        <v>1729</v>
      </c>
      <c r="B88" s="51">
        <v>0</v>
      </c>
      <c r="C88" s="14" t="s">
        <v>359</v>
      </c>
      <c r="D88" s="51">
        <v>0</v>
      </c>
    </row>
    <row r="89" spans="1:4">
      <c r="A89" s="48" t="s">
        <v>1728</v>
      </c>
      <c r="B89" s="51">
        <v>0</v>
      </c>
      <c r="C89" s="14" t="s">
        <v>404</v>
      </c>
      <c r="D89" s="51">
        <v>98</v>
      </c>
    </row>
    <row r="90" spans="1:4">
      <c r="A90" s="48" t="s">
        <v>1727</v>
      </c>
      <c r="B90" s="51">
        <v>0</v>
      </c>
      <c r="C90" s="14" t="s">
        <v>405</v>
      </c>
      <c r="D90" s="51">
        <v>0</v>
      </c>
    </row>
    <row r="91" spans="1:4">
      <c r="A91" s="48" t="s">
        <v>1726</v>
      </c>
      <c r="B91" s="51">
        <v>0</v>
      </c>
      <c r="C91" s="14" t="s">
        <v>395</v>
      </c>
      <c r="D91" s="51">
        <v>0</v>
      </c>
    </row>
    <row r="92" spans="1:4">
      <c r="A92" s="48" t="s">
        <v>1725</v>
      </c>
      <c r="B92" s="51">
        <v>0</v>
      </c>
      <c r="C92" s="14" t="s">
        <v>366</v>
      </c>
      <c r="D92" s="51">
        <v>0</v>
      </c>
    </row>
    <row r="93" spans="1:4">
      <c r="A93" s="48" t="s">
        <v>1724</v>
      </c>
      <c r="B93" s="51">
        <v>0</v>
      </c>
      <c r="C93" s="14" t="s">
        <v>406</v>
      </c>
      <c r="D93" s="51">
        <v>0</v>
      </c>
    </row>
    <row r="94" spans="1:4">
      <c r="A94" s="48" t="s">
        <v>1723</v>
      </c>
      <c r="B94" s="51">
        <v>0</v>
      </c>
      <c r="C94" s="31" t="s">
        <v>158</v>
      </c>
      <c r="D94" s="51">
        <f>SUM(D95:D103)</f>
        <v>0</v>
      </c>
    </row>
    <row r="95" spans="1:4">
      <c r="A95" s="48" t="s">
        <v>1722</v>
      </c>
      <c r="B95" s="51">
        <v>0</v>
      </c>
      <c r="C95" s="14" t="s">
        <v>357</v>
      </c>
      <c r="D95" s="51">
        <v>0</v>
      </c>
    </row>
    <row r="96" spans="1:4">
      <c r="A96" s="48" t="s">
        <v>1721</v>
      </c>
      <c r="B96" s="51">
        <v>0</v>
      </c>
      <c r="C96" s="14" t="s">
        <v>358</v>
      </c>
      <c r="D96" s="51">
        <v>0</v>
      </c>
    </row>
    <row r="97" spans="1:4">
      <c r="A97" s="48" t="s">
        <v>1720</v>
      </c>
      <c r="B97" s="51">
        <v>0</v>
      </c>
      <c r="C97" s="14" t="s">
        <v>359</v>
      </c>
      <c r="D97" s="51">
        <v>0</v>
      </c>
    </row>
    <row r="98" spans="1:4">
      <c r="A98" s="48" t="s">
        <v>1719</v>
      </c>
      <c r="B98" s="51">
        <v>0</v>
      </c>
      <c r="C98" s="14" t="s">
        <v>407</v>
      </c>
      <c r="D98" s="51">
        <v>0</v>
      </c>
    </row>
    <row r="99" spans="1:4">
      <c r="A99" s="48" t="s">
        <v>1718</v>
      </c>
      <c r="B99" s="51">
        <v>0</v>
      </c>
      <c r="C99" s="14" t="s">
        <v>408</v>
      </c>
      <c r="D99" s="51">
        <v>0</v>
      </c>
    </row>
    <row r="100" spans="1:4">
      <c r="A100" s="48" t="s">
        <v>1717</v>
      </c>
      <c r="B100" s="51">
        <v>0</v>
      </c>
      <c r="C100" s="14" t="s">
        <v>409</v>
      </c>
      <c r="D100" s="51">
        <v>0</v>
      </c>
    </row>
    <row r="101" spans="1:4">
      <c r="A101" s="48" t="s">
        <v>1716</v>
      </c>
      <c r="B101" s="51">
        <v>0</v>
      </c>
      <c r="C101" s="14" t="s">
        <v>395</v>
      </c>
      <c r="D101" s="51">
        <v>0</v>
      </c>
    </row>
    <row r="102" spans="1:4">
      <c r="A102" s="48" t="s">
        <v>1715</v>
      </c>
      <c r="B102" s="51">
        <f>SUM(B103:B105)</f>
        <v>0</v>
      </c>
      <c r="C102" s="14" t="s">
        <v>366</v>
      </c>
      <c r="D102" s="51">
        <v>0</v>
      </c>
    </row>
    <row r="103" spans="1:4">
      <c r="A103" s="37" t="s">
        <v>1714</v>
      </c>
      <c r="B103" s="51">
        <v>0</v>
      </c>
      <c r="C103" s="14" t="s">
        <v>410</v>
      </c>
      <c r="D103" s="51">
        <v>0</v>
      </c>
    </row>
    <row r="104" spans="1:4">
      <c r="A104" s="37" t="s">
        <v>1813</v>
      </c>
      <c r="B104" s="51">
        <v>0</v>
      </c>
      <c r="C104" s="31" t="s">
        <v>159</v>
      </c>
      <c r="D104" s="51">
        <f>SUM(D105:D118)</f>
        <v>124</v>
      </c>
    </row>
    <row r="105" spans="1:4">
      <c r="A105" s="37" t="s">
        <v>1812</v>
      </c>
      <c r="B105" s="51">
        <v>0</v>
      </c>
      <c r="C105" s="14" t="s">
        <v>357</v>
      </c>
      <c r="D105" s="51">
        <v>84</v>
      </c>
    </row>
    <row r="106" spans="1:4">
      <c r="A106" s="48" t="s">
        <v>1811</v>
      </c>
      <c r="B106" s="51">
        <v>0</v>
      </c>
      <c r="C106" s="14" t="s">
        <v>358</v>
      </c>
      <c r="D106" s="51">
        <v>15</v>
      </c>
    </row>
    <row r="107" spans="1:4">
      <c r="A107" s="48" t="s">
        <v>1810</v>
      </c>
      <c r="B107" s="51">
        <v>0</v>
      </c>
      <c r="C107" s="14" t="s">
        <v>359</v>
      </c>
      <c r="D107" s="51">
        <v>0</v>
      </c>
    </row>
    <row r="108" spans="1:4">
      <c r="A108" s="48" t="s">
        <v>1809</v>
      </c>
      <c r="B108" s="51">
        <v>0</v>
      </c>
      <c r="C108" s="14" t="s">
        <v>411</v>
      </c>
      <c r="D108" s="51">
        <v>0</v>
      </c>
    </row>
    <row r="109" spans="1:4">
      <c r="A109" s="48" t="s">
        <v>1808</v>
      </c>
      <c r="B109" s="51">
        <v>0</v>
      </c>
      <c r="C109" s="14" t="s">
        <v>412</v>
      </c>
      <c r="D109" s="51">
        <v>0</v>
      </c>
    </row>
    <row r="110" spans="1:4">
      <c r="A110" s="48" t="s">
        <v>1807</v>
      </c>
      <c r="B110" s="51">
        <v>0</v>
      </c>
      <c r="C110" s="14" t="s">
        <v>413</v>
      </c>
      <c r="D110" s="51">
        <v>25</v>
      </c>
    </row>
    <row r="111" spans="1:4">
      <c r="A111" s="48" t="s">
        <v>1806</v>
      </c>
      <c r="B111" s="51">
        <f>SUM(B112:B114)</f>
        <v>0</v>
      </c>
      <c r="C111" s="14" t="s">
        <v>414</v>
      </c>
      <c r="D111" s="51">
        <v>0</v>
      </c>
    </row>
    <row r="112" spans="1:4">
      <c r="A112" s="37" t="s">
        <v>1805</v>
      </c>
      <c r="B112" s="51">
        <v>0</v>
      </c>
      <c r="C112" s="14" t="s">
        <v>415</v>
      </c>
      <c r="D112" s="51">
        <v>0</v>
      </c>
    </row>
    <row r="113" spans="1:4">
      <c r="A113" s="37" t="s">
        <v>1804</v>
      </c>
      <c r="B113" s="51">
        <v>0</v>
      </c>
      <c r="C113" s="14" t="s">
        <v>416</v>
      </c>
      <c r="D113" s="51">
        <v>0</v>
      </c>
    </row>
    <row r="114" spans="1:4">
      <c r="A114" s="37" t="s">
        <v>1803</v>
      </c>
      <c r="B114" s="51">
        <v>0</v>
      </c>
      <c r="C114" s="14" t="s">
        <v>417</v>
      </c>
      <c r="D114" s="51">
        <v>0</v>
      </c>
    </row>
    <row r="115" spans="1:4">
      <c r="A115" s="48" t="s">
        <v>1802</v>
      </c>
      <c r="B115" s="51">
        <f>SUM(B116:B119)</f>
        <v>0</v>
      </c>
      <c r="C115" s="14" t="s">
        <v>418</v>
      </c>
      <c r="D115" s="51">
        <v>0</v>
      </c>
    </row>
    <row r="116" spans="1:4">
      <c r="A116" s="37" t="s">
        <v>1801</v>
      </c>
      <c r="B116" s="51">
        <v>0</v>
      </c>
      <c r="C116" s="14" t="s">
        <v>419</v>
      </c>
      <c r="D116" s="51">
        <v>0</v>
      </c>
    </row>
    <row r="117" spans="1:4">
      <c r="A117" s="37" t="s">
        <v>1800</v>
      </c>
      <c r="B117" s="51">
        <v>0</v>
      </c>
      <c r="C117" s="14" t="s">
        <v>366</v>
      </c>
      <c r="D117" s="51">
        <v>0</v>
      </c>
    </row>
    <row r="118" spans="1:4">
      <c r="A118" s="37" t="s">
        <v>1799</v>
      </c>
      <c r="B118" s="51">
        <v>0</v>
      </c>
      <c r="C118" s="14" t="s">
        <v>420</v>
      </c>
      <c r="D118" s="51">
        <v>0</v>
      </c>
    </row>
    <row r="119" spans="1:4">
      <c r="A119" s="37" t="s">
        <v>1798</v>
      </c>
      <c r="B119" s="51">
        <v>0</v>
      </c>
      <c r="C119" s="31" t="s">
        <v>160</v>
      </c>
      <c r="D119" s="51">
        <f>SUM(D120:D127)</f>
        <v>449</v>
      </c>
    </row>
    <row r="120" spans="1:4">
      <c r="A120" s="48" t="s">
        <v>1797</v>
      </c>
      <c r="B120" s="51">
        <v>0</v>
      </c>
      <c r="C120" s="14" t="s">
        <v>357</v>
      </c>
      <c r="D120" s="51">
        <v>348</v>
      </c>
    </row>
    <row r="121" spans="1:4">
      <c r="A121" s="48" t="s">
        <v>1796</v>
      </c>
      <c r="B121" s="51">
        <f>SUM(B122:B124)</f>
        <v>0</v>
      </c>
      <c r="C121" s="14" t="s">
        <v>358</v>
      </c>
      <c r="D121" s="51">
        <v>55</v>
      </c>
    </row>
    <row r="122" spans="1:4">
      <c r="A122" s="37" t="s">
        <v>1795</v>
      </c>
      <c r="B122" s="51">
        <v>0</v>
      </c>
      <c r="C122" s="14" t="s">
        <v>359</v>
      </c>
      <c r="D122" s="51">
        <v>0</v>
      </c>
    </row>
    <row r="123" spans="1:4">
      <c r="A123" s="37" t="s">
        <v>1794</v>
      </c>
      <c r="B123" s="51">
        <v>0</v>
      </c>
      <c r="C123" s="14" t="s">
        <v>421</v>
      </c>
      <c r="D123" s="51">
        <v>5</v>
      </c>
    </row>
    <row r="124" spans="1:4">
      <c r="A124" s="37" t="s">
        <v>1793</v>
      </c>
      <c r="B124" s="51">
        <v>0</v>
      </c>
      <c r="C124" s="14" t="s">
        <v>422</v>
      </c>
      <c r="D124" s="51">
        <v>0</v>
      </c>
    </row>
    <row r="125" spans="1:4">
      <c r="A125" s="48" t="s">
        <v>1792</v>
      </c>
      <c r="B125" s="51">
        <v>0</v>
      </c>
      <c r="C125" s="14" t="s">
        <v>423</v>
      </c>
      <c r="D125" s="51">
        <v>0</v>
      </c>
    </row>
    <row r="126" spans="1:4">
      <c r="A126" s="48" t="s">
        <v>1791</v>
      </c>
      <c r="B126" s="51">
        <v>0</v>
      </c>
      <c r="C126" s="14" t="s">
        <v>366</v>
      </c>
      <c r="D126" s="51">
        <v>0</v>
      </c>
    </row>
    <row r="127" spans="1:4">
      <c r="A127" s="48" t="s">
        <v>1790</v>
      </c>
      <c r="B127" s="51">
        <v>0</v>
      </c>
      <c r="C127" s="14" t="s">
        <v>424</v>
      </c>
      <c r="D127" s="51">
        <v>41</v>
      </c>
    </row>
    <row r="128" spans="1:4">
      <c r="A128" s="48" t="s">
        <v>1789</v>
      </c>
      <c r="B128" s="51">
        <v>0</v>
      </c>
      <c r="C128" s="31" t="s">
        <v>161</v>
      </c>
      <c r="D128" s="51">
        <f>SUM(D129:D138)</f>
        <v>527</v>
      </c>
    </row>
    <row r="129" spans="1:4">
      <c r="A129" s="48" t="s">
        <v>1788</v>
      </c>
      <c r="B129" s="51">
        <v>42</v>
      </c>
      <c r="C129" s="14" t="s">
        <v>357</v>
      </c>
      <c r="D129" s="51">
        <v>474</v>
      </c>
    </row>
    <row r="130" spans="1:4">
      <c r="A130" s="48" t="s">
        <v>1787</v>
      </c>
      <c r="B130" s="51">
        <v>546</v>
      </c>
      <c r="C130" s="14" t="s">
        <v>358</v>
      </c>
      <c r="D130" s="51">
        <v>7</v>
      </c>
    </row>
    <row r="131" spans="1:4">
      <c r="A131" s="48" t="s">
        <v>1786</v>
      </c>
      <c r="B131" s="51">
        <f>SUM(B132:B145)</f>
        <v>871</v>
      </c>
      <c r="C131" s="14" t="s">
        <v>359</v>
      </c>
      <c r="D131" s="51">
        <v>0</v>
      </c>
    </row>
    <row r="132" spans="1:4">
      <c r="A132" s="37" t="s">
        <v>1785</v>
      </c>
      <c r="B132" s="51">
        <v>0</v>
      </c>
      <c r="C132" s="14" t="s">
        <v>425</v>
      </c>
      <c r="D132" s="51">
        <v>0</v>
      </c>
    </row>
    <row r="133" spans="1:4">
      <c r="A133" s="37" t="s">
        <v>1784</v>
      </c>
      <c r="B133" s="51">
        <v>0</v>
      </c>
      <c r="C133" s="14" t="s">
        <v>426</v>
      </c>
      <c r="D133" s="51">
        <v>0</v>
      </c>
    </row>
    <row r="134" spans="1:4">
      <c r="A134" s="37" t="s">
        <v>1783</v>
      </c>
      <c r="B134" s="51">
        <v>0</v>
      </c>
      <c r="C134" s="14" t="s">
        <v>427</v>
      </c>
      <c r="D134" s="51">
        <v>0</v>
      </c>
    </row>
    <row r="135" spans="1:4">
      <c r="A135" s="37" t="s">
        <v>1782</v>
      </c>
      <c r="B135" s="51">
        <v>0</v>
      </c>
      <c r="C135" s="14" t="s">
        <v>428</v>
      </c>
      <c r="D135" s="51">
        <v>0</v>
      </c>
    </row>
    <row r="136" spans="1:4">
      <c r="A136" s="37" t="s">
        <v>1781</v>
      </c>
      <c r="B136" s="51">
        <v>0</v>
      </c>
      <c r="C136" s="14" t="s">
        <v>429</v>
      </c>
      <c r="D136" s="51">
        <v>36</v>
      </c>
    </row>
    <row r="137" spans="1:4">
      <c r="A137" s="37" t="s">
        <v>1780</v>
      </c>
      <c r="B137" s="51">
        <v>0</v>
      </c>
      <c r="C137" s="14" t="s">
        <v>366</v>
      </c>
      <c r="D137" s="51">
        <v>0</v>
      </c>
    </row>
    <row r="138" spans="1:4">
      <c r="A138" s="37" t="s">
        <v>1779</v>
      </c>
      <c r="B138" s="51">
        <v>0</v>
      </c>
      <c r="C138" s="14" t="s">
        <v>430</v>
      </c>
      <c r="D138" s="51">
        <v>10</v>
      </c>
    </row>
    <row r="139" spans="1:4">
      <c r="A139" s="37" t="s">
        <v>1778</v>
      </c>
      <c r="B139" s="51">
        <v>0</v>
      </c>
      <c r="C139" s="31" t="s">
        <v>162</v>
      </c>
      <c r="D139" s="51">
        <f>SUM(D140:D150)</f>
        <v>0</v>
      </c>
    </row>
    <row r="140" spans="1:4">
      <c r="A140" s="37" t="s">
        <v>1777</v>
      </c>
      <c r="B140" s="51">
        <v>0</v>
      </c>
      <c r="C140" s="14" t="s">
        <v>357</v>
      </c>
      <c r="D140" s="51">
        <v>0</v>
      </c>
    </row>
    <row r="141" spans="1:4">
      <c r="A141" s="37" t="s">
        <v>1776</v>
      </c>
      <c r="B141" s="51">
        <v>0</v>
      </c>
      <c r="C141" s="14" t="s">
        <v>358</v>
      </c>
      <c r="D141" s="51">
        <v>0</v>
      </c>
    </row>
    <row r="142" spans="1:4">
      <c r="A142" s="37" t="s">
        <v>1775</v>
      </c>
      <c r="B142" s="51">
        <v>0</v>
      </c>
      <c r="C142" s="14" t="s">
        <v>359</v>
      </c>
      <c r="D142" s="51">
        <v>0</v>
      </c>
    </row>
    <row r="143" spans="1:4">
      <c r="A143" s="37" t="s">
        <v>1774</v>
      </c>
      <c r="B143" s="51">
        <v>0</v>
      </c>
      <c r="C143" s="14" t="s">
        <v>431</v>
      </c>
      <c r="D143" s="51">
        <v>0</v>
      </c>
    </row>
    <row r="144" spans="1:4">
      <c r="A144" s="37" t="s">
        <v>1773</v>
      </c>
      <c r="B144" s="51">
        <v>0</v>
      </c>
      <c r="C144" s="14" t="s">
        <v>432</v>
      </c>
      <c r="D144" s="51">
        <v>0</v>
      </c>
    </row>
    <row r="145" spans="1:4">
      <c r="A145" s="37" t="s">
        <v>1772</v>
      </c>
      <c r="B145" s="51">
        <v>871</v>
      </c>
      <c r="C145" s="14" t="s">
        <v>433</v>
      </c>
      <c r="D145" s="51">
        <v>0</v>
      </c>
    </row>
    <row r="146" spans="1:4">
      <c r="A146" s="48" t="s">
        <v>1771</v>
      </c>
      <c r="B146" s="51">
        <v>0</v>
      </c>
      <c r="C146" s="14" t="s">
        <v>434</v>
      </c>
      <c r="D146" s="51">
        <v>0</v>
      </c>
    </row>
    <row r="147" spans="1:4">
      <c r="A147" s="48" t="s">
        <v>1770</v>
      </c>
      <c r="B147" s="51">
        <f>B148+B149</f>
        <v>0</v>
      </c>
      <c r="C147" s="14" t="s">
        <v>435</v>
      </c>
      <c r="D147" s="51">
        <v>0</v>
      </c>
    </row>
    <row r="148" spans="1:4">
      <c r="A148" s="37" t="s">
        <v>1769</v>
      </c>
      <c r="B148" s="51">
        <v>0</v>
      </c>
      <c r="C148" s="14" t="s">
        <v>436</v>
      </c>
      <c r="D148" s="51">
        <v>0</v>
      </c>
    </row>
    <row r="149" spans="1:4">
      <c r="A149" s="37" t="s">
        <v>1768</v>
      </c>
      <c r="B149" s="51">
        <v>0</v>
      </c>
      <c r="C149" s="14" t="s">
        <v>366</v>
      </c>
      <c r="D149" s="51">
        <v>0</v>
      </c>
    </row>
    <row r="150" spans="1:4">
      <c r="A150" s="48" t="s">
        <v>1767</v>
      </c>
      <c r="B150" s="51">
        <v>291</v>
      </c>
      <c r="C150" s="14" t="s">
        <v>437</v>
      </c>
      <c r="D150" s="51">
        <v>0</v>
      </c>
    </row>
    <row r="151" spans="1:4">
      <c r="A151" s="48" t="s">
        <v>1766</v>
      </c>
      <c r="B151" s="51">
        <v>52</v>
      </c>
      <c r="C151" s="31" t="s">
        <v>163</v>
      </c>
      <c r="D151" s="51">
        <f>SUM(D152:D160)</f>
        <v>685</v>
      </c>
    </row>
    <row r="152" spans="1:4">
      <c r="A152" s="48" t="s">
        <v>1765</v>
      </c>
      <c r="B152" s="51">
        <f>SUM(B153:B156)</f>
        <v>0</v>
      </c>
      <c r="C152" s="14" t="s">
        <v>357</v>
      </c>
      <c r="D152" s="51">
        <v>626</v>
      </c>
    </row>
    <row r="153" spans="1:4">
      <c r="A153" s="37" t="s">
        <v>1764</v>
      </c>
      <c r="B153" s="51">
        <v>0</v>
      </c>
      <c r="C153" s="14" t="s">
        <v>358</v>
      </c>
      <c r="D153" s="51">
        <v>30</v>
      </c>
    </row>
    <row r="154" spans="1:4">
      <c r="A154" s="37" t="s">
        <v>1839</v>
      </c>
      <c r="B154" s="51">
        <v>0</v>
      </c>
      <c r="C154" s="14" t="s">
        <v>359</v>
      </c>
      <c r="D154" s="51">
        <v>0</v>
      </c>
    </row>
    <row r="155" spans="1:4">
      <c r="A155" s="37" t="s">
        <v>1838</v>
      </c>
      <c r="B155" s="51">
        <v>0</v>
      </c>
      <c r="C155" s="14" t="s">
        <v>438</v>
      </c>
      <c r="D155" s="51">
        <v>8</v>
      </c>
    </row>
    <row r="156" spans="1:4">
      <c r="A156" s="37" t="s">
        <v>1837</v>
      </c>
      <c r="B156" s="51">
        <v>0</v>
      </c>
      <c r="C156" s="14" t="s">
        <v>439</v>
      </c>
      <c r="D156" s="51">
        <v>19</v>
      </c>
    </row>
    <row r="157" spans="1:4">
      <c r="A157" s="48" t="s">
        <v>1843</v>
      </c>
      <c r="B157" s="51">
        <f>SUM(B158:B161)</f>
        <v>0</v>
      </c>
      <c r="C157" s="14" t="s">
        <v>440</v>
      </c>
      <c r="D157" s="51">
        <v>1</v>
      </c>
    </row>
    <row r="158" spans="1:4">
      <c r="A158" s="37" t="s">
        <v>1835</v>
      </c>
      <c r="B158" s="51">
        <v>0</v>
      </c>
      <c r="C158" s="14" t="s">
        <v>395</v>
      </c>
      <c r="D158" s="51">
        <v>1</v>
      </c>
    </row>
    <row r="159" spans="1:4">
      <c r="A159" s="37" t="s">
        <v>1834</v>
      </c>
      <c r="B159" s="51">
        <v>0</v>
      </c>
      <c r="C159" s="14" t="s">
        <v>366</v>
      </c>
      <c r="D159" s="51">
        <v>0</v>
      </c>
    </row>
    <row r="160" spans="1:4">
      <c r="A160" s="37" t="s">
        <v>1833</v>
      </c>
      <c r="B160" s="51">
        <v>0</v>
      </c>
      <c r="C160" s="14" t="s">
        <v>441</v>
      </c>
      <c r="D160" s="51">
        <v>0</v>
      </c>
    </row>
    <row r="161" spans="1:4">
      <c r="A161" s="37" t="s">
        <v>1832</v>
      </c>
      <c r="B161" s="51">
        <v>0</v>
      </c>
      <c r="C161" s="31" t="s">
        <v>164</v>
      </c>
      <c r="D161" s="51">
        <f>SUM(D162:D173)</f>
        <v>207</v>
      </c>
    </row>
    <row r="162" spans="1:4">
      <c r="A162" s="48" t="s">
        <v>1842</v>
      </c>
      <c r="B162" s="51">
        <f>SUM(B163:B166)</f>
        <v>0</v>
      </c>
      <c r="C162" s="14" t="s">
        <v>357</v>
      </c>
      <c r="D162" s="51">
        <v>147</v>
      </c>
    </row>
    <row r="163" spans="1:4">
      <c r="A163" s="37" t="s">
        <v>1830</v>
      </c>
      <c r="B163" s="51">
        <v>0</v>
      </c>
      <c r="C163" s="14" t="s">
        <v>358</v>
      </c>
      <c r="D163" s="51">
        <v>0</v>
      </c>
    </row>
    <row r="164" spans="1:4">
      <c r="A164" s="37" t="s">
        <v>1829</v>
      </c>
      <c r="B164" s="51">
        <v>0</v>
      </c>
      <c r="C164" s="14" t="s">
        <v>359</v>
      </c>
      <c r="D164" s="51">
        <v>0</v>
      </c>
    </row>
    <row r="165" spans="1:4">
      <c r="A165" s="37" t="s">
        <v>1828</v>
      </c>
      <c r="B165" s="51">
        <v>0</v>
      </c>
      <c r="C165" s="14" t="s">
        <v>442</v>
      </c>
      <c r="D165" s="51">
        <v>0</v>
      </c>
    </row>
    <row r="166" spans="1:4">
      <c r="A166" s="37" t="s">
        <v>1827</v>
      </c>
      <c r="B166" s="51">
        <v>0</v>
      </c>
      <c r="C166" s="14" t="s">
        <v>443</v>
      </c>
      <c r="D166" s="51">
        <v>0</v>
      </c>
    </row>
    <row r="167" spans="1:4">
      <c r="A167" s="48" t="s">
        <v>1841</v>
      </c>
      <c r="B167" s="51">
        <f>SUM(B168:B171)</f>
        <v>0</v>
      </c>
      <c r="C167" s="14" t="s">
        <v>444</v>
      </c>
      <c r="D167" s="51">
        <v>12</v>
      </c>
    </row>
    <row r="168" spans="1:4">
      <c r="A168" s="37" t="s">
        <v>1825</v>
      </c>
      <c r="B168" s="51">
        <v>0</v>
      </c>
      <c r="C168" s="14" t="s">
        <v>445</v>
      </c>
      <c r="D168" s="51">
        <v>12</v>
      </c>
    </row>
    <row r="169" spans="1:4">
      <c r="A169" s="37" t="s">
        <v>1824</v>
      </c>
      <c r="B169" s="51">
        <v>0</v>
      </c>
      <c r="C169" s="14" t="s">
        <v>446</v>
      </c>
      <c r="D169" s="51">
        <v>0</v>
      </c>
    </row>
    <row r="170" spans="1:4">
      <c r="A170" s="37" t="s">
        <v>1823</v>
      </c>
      <c r="B170" s="51">
        <v>0</v>
      </c>
      <c r="C170" s="14" t="s">
        <v>447</v>
      </c>
      <c r="D170" s="51">
        <v>0</v>
      </c>
    </row>
    <row r="171" spans="1:4">
      <c r="A171" s="37" t="s">
        <v>1822</v>
      </c>
      <c r="B171" s="51">
        <v>0</v>
      </c>
      <c r="C171" s="14" t="s">
        <v>395</v>
      </c>
      <c r="D171" s="51">
        <v>0</v>
      </c>
    </row>
    <row r="172" spans="1:4">
      <c r="A172" s="48" t="s">
        <v>1840</v>
      </c>
      <c r="B172" s="51">
        <f>SUM(B173:B176)</f>
        <v>0</v>
      </c>
      <c r="C172" s="14" t="s">
        <v>366</v>
      </c>
      <c r="D172" s="51">
        <v>31</v>
      </c>
    </row>
    <row r="173" spans="1:4">
      <c r="A173" s="37" t="s">
        <v>1764</v>
      </c>
      <c r="B173" s="51">
        <v>0</v>
      </c>
      <c r="C173" s="14" t="s">
        <v>448</v>
      </c>
      <c r="D173" s="51">
        <v>5</v>
      </c>
    </row>
    <row r="174" spans="1:4">
      <c r="A174" s="37" t="s">
        <v>1839</v>
      </c>
      <c r="B174" s="51">
        <v>0</v>
      </c>
      <c r="C174" s="31" t="s">
        <v>165</v>
      </c>
      <c r="D174" s="51">
        <f>SUM(D175:D180)</f>
        <v>438</v>
      </c>
    </row>
    <row r="175" spans="1:4">
      <c r="A175" s="37" t="s">
        <v>1838</v>
      </c>
      <c r="B175" s="51">
        <v>0</v>
      </c>
      <c r="C175" s="14" t="s">
        <v>357</v>
      </c>
      <c r="D175" s="51">
        <v>250</v>
      </c>
    </row>
    <row r="176" spans="1:4">
      <c r="A176" s="37" t="s">
        <v>1837</v>
      </c>
      <c r="B176" s="51">
        <v>0</v>
      </c>
      <c r="C176" s="14" t="s">
        <v>358</v>
      </c>
      <c r="D176" s="51">
        <v>52</v>
      </c>
    </row>
    <row r="177" spans="1:4">
      <c r="A177" s="48" t="s">
        <v>1836</v>
      </c>
      <c r="B177" s="51">
        <f>SUM(B178:B181)</f>
        <v>0</v>
      </c>
      <c r="C177" s="14" t="s">
        <v>359</v>
      </c>
      <c r="D177" s="51">
        <v>0</v>
      </c>
    </row>
    <row r="178" spans="1:4">
      <c r="A178" s="37" t="s">
        <v>1835</v>
      </c>
      <c r="B178" s="51">
        <v>0</v>
      </c>
      <c r="C178" s="14" t="s">
        <v>449</v>
      </c>
      <c r="D178" s="51">
        <v>68</v>
      </c>
    </row>
    <row r="179" spans="1:4">
      <c r="A179" s="37" t="s">
        <v>1834</v>
      </c>
      <c r="B179" s="51">
        <v>0</v>
      </c>
      <c r="C179" s="14" t="s">
        <v>366</v>
      </c>
      <c r="D179" s="51">
        <v>0</v>
      </c>
    </row>
    <row r="180" spans="1:4">
      <c r="A180" s="37" t="s">
        <v>1833</v>
      </c>
      <c r="B180" s="51">
        <v>0</v>
      </c>
      <c r="C180" s="14" t="s">
        <v>450</v>
      </c>
      <c r="D180" s="51">
        <v>68</v>
      </c>
    </row>
    <row r="181" spans="1:4">
      <c r="A181" s="37" t="s">
        <v>1832</v>
      </c>
      <c r="B181" s="51">
        <v>0</v>
      </c>
      <c r="C181" s="31" t="s">
        <v>166</v>
      </c>
      <c r="D181" s="51">
        <f>SUM(D182:D187)</f>
        <v>0</v>
      </c>
    </row>
    <row r="182" spans="1:4">
      <c r="A182" s="48" t="s">
        <v>1831</v>
      </c>
      <c r="B182" s="51">
        <f>SUM(B183:B186)</f>
        <v>0</v>
      </c>
      <c r="C182" s="14" t="s">
        <v>357</v>
      </c>
      <c r="D182" s="51">
        <v>0</v>
      </c>
    </row>
    <row r="183" spans="1:4">
      <c r="A183" s="37" t="s">
        <v>1830</v>
      </c>
      <c r="B183" s="51">
        <v>0</v>
      </c>
      <c r="C183" s="14" t="s">
        <v>358</v>
      </c>
      <c r="D183" s="51">
        <v>0</v>
      </c>
    </row>
    <row r="184" spans="1:4">
      <c r="A184" s="37" t="s">
        <v>1829</v>
      </c>
      <c r="B184" s="51">
        <v>0</v>
      </c>
      <c r="C184" s="14" t="s">
        <v>359</v>
      </c>
      <c r="D184" s="51">
        <v>0</v>
      </c>
    </row>
    <row r="185" spans="1:4">
      <c r="A185" s="37" t="s">
        <v>1828</v>
      </c>
      <c r="B185" s="51">
        <v>0</v>
      </c>
      <c r="C185" s="14" t="s">
        <v>451</v>
      </c>
      <c r="D185" s="51">
        <v>0</v>
      </c>
    </row>
    <row r="186" spans="1:4">
      <c r="A186" s="37" t="s">
        <v>1827</v>
      </c>
      <c r="B186" s="51">
        <v>0</v>
      </c>
      <c r="C186" s="14" t="s">
        <v>366</v>
      </c>
      <c r="D186" s="51">
        <v>0</v>
      </c>
    </row>
    <row r="187" spans="1:4">
      <c r="A187" s="48" t="s">
        <v>1826</v>
      </c>
      <c r="B187" s="51">
        <f>SUM(B188:B191)</f>
        <v>0</v>
      </c>
      <c r="C187" s="14" t="s">
        <v>452</v>
      </c>
      <c r="D187" s="51">
        <v>0</v>
      </c>
    </row>
    <row r="188" spans="1:4">
      <c r="A188" s="37" t="s">
        <v>1825</v>
      </c>
      <c r="B188" s="51">
        <v>0</v>
      </c>
      <c r="C188" s="31" t="s">
        <v>167</v>
      </c>
      <c r="D188" s="51">
        <f>SUM(D189:D196)</f>
        <v>0</v>
      </c>
    </row>
    <row r="189" spans="1:4">
      <c r="A189" s="37" t="s">
        <v>1824</v>
      </c>
      <c r="B189" s="51">
        <v>0</v>
      </c>
      <c r="C189" s="14" t="s">
        <v>357</v>
      </c>
      <c r="D189" s="51">
        <v>0</v>
      </c>
    </row>
    <row r="190" spans="1:4">
      <c r="A190" s="37" t="s">
        <v>1823</v>
      </c>
      <c r="B190" s="51">
        <v>0</v>
      </c>
      <c r="C190" s="14" t="s">
        <v>358</v>
      </c>
      <c r="D190" s="51">
        <v>0</v>
      </c>
    </row>
    <row r="191" spans="1:4">
      <c r="A191" s="37" t="s">
        <v>1822</v>
      </c>
      <c r="B191" s="51">
        <v>0</v>
      </c>
      <c r="C191" s="14" t="s">
        <v>359</v>
      </c>
      <c r="D191" s="51">
        <v>0</v>
      </c>
    </row>
    <row r="192" spans="1:4">
      <c r="A192" s="48" t="s">
        <v>1821</v>
      </c>
      <c r="B192" s="51">
        <f>SUM(B193:B196)</f>
        <v>0</v>
      </c>
      <c r="C192" s="14" t="s">
        <v>453</v>
      </c>
      <c r="D192" s="51">
        <v>0</v>
      </c>
    </row>
    <row r="193" spans="1:4">
      <c r="A193" s="37" t="s">
        <v>1819</v>
      </c>
      <c r="B193" s="51">
        <v>0</v>
      </c>
      <c r="C193" s="14" t="s">
        <v>454</v>
      </c>
      <c r="D193" s="51">
        <v>0</v>
      </c>
    </row>
    <row r="194" spans="1:4">
      <c r="A194" s="37" t="s">
        <v>1818</v>
      </c>
      <c r="B194" s="51">
        <v>0</v>
      </c>
      <c r="C194" s="14" t="s">
        <v>455</v>
      </c>
      <c r="D194" s="51">
        <v>0</v>
      </c>
    </row>
    <row r="195" spans="1:4">
      <c r="A195" s="37" t="s">
        <v>1817</v>
      </c>
      <c r="B195" s="51">
        <v>0</v>
      </c>
      <c r="C195" s="14" t="s">
        <v>366</v>
      </c>
      <c r="D195" s="51">
        <v>0</v>
      </c>
    </row>
    <row r="196" spans="1:4">
      <c r="A196" s="37" t="s">
        <v>1816</v>
      </c>
      <c r="B196" s="51">
        <v>0</v>
      </c>
      <c r="C196" s="14" t="s">
        <v>456</v>
      </c>
      <c r="D196" s="51">
        <v>0</v>
      </c>
    </row>
    <row r="197" spans="1:4">
      <c r="A197" s="48" t="s">
        <v>1820</v>
      </c>
      <c r="B197" s="51">
        <f>SUM(B198:B201)</f>
        <v>0</v>
      </c>
      <c r="C197" s="31" t="s">
        <v>168</v>
      </c>
      <c r="D197" s="51">
        <f>SUM(D198:D202)</f>
        <v>198</v>
      </c>
    </row>
    <row r="198" spans="1:4">
      <c r="A198" s="37" t="s">
        <v>1819</v>
      </c>
      <c r="B198" s="51">
        <v>0</v>
      </c>
      <c r="C198" s="14" t="s">
        <v>357</v>
      </c>
      <c r="D198" s="51">
        <v>95</v>
      </c>
    </row>
    <row r="199" spans="1:4">
      <c r="A199" s="37" t="s">
        <v>1818</v>
      </c>
      <c r="B199" s="51">
        <v>0</v>
      </c>
      <c r="C199" s="14" t="s">
        <v>358</v>
      </c>
      <c r="D199" s="51">
        <v>0</v>
      </c>
    </row>
    <row r="200" spans="1:4">
      <c r="A200" s="37" t="s">
        <v>1817</v>
      </c>
      <c r="B200" s="51">
        <v>0</v>
      </c>
      <c r="C200" s="14" t="s">
        <v>359</v>
      </c>
      <c r="D200" s="51">
        <v>0</v>
      </c>
    </row>
    <row r="201" spans="1:4">
      <c r="A201" s="37" t="s">
        <v>1816</v>
      </c>
      <c r="B201" s="51">
        <v>0</v>
      </c>
      <c r="C201" s="14" t="s">
        <v>457</v>
      </c>
      <c r="D201" s="51">
        <v>2</v>
      </c>
    </row>
    <row r="202" spans="1:4">
      <c r="A202" s="48" t="s">
        <v>1815</v>
      </c>
      <c r="B202" s="51">
        <f>SUM(B203:B205)</f>
        <v>17</v>
      </c>
      <c r="C202" s="14" t="s">
        <v>458</v>
      </c>
      <c r="D202" s="51">
        <v>101</v>
      </c>
    </row>
    <row r="203" spans="1:4">
      <c r="A203" s="37" t="s">
        <v>1814</v>
      </c>
      <c r="B203" s="51">
        <v>17</v>
      </c>
      <c r="C203" s="31" t="s">
        <v>169</v>
      </c>
      <c r="D203" s="51">
        <f>SUM(D204:D209)</f>
        <v>103</v>
      </c>
    </row>
    <row r="204" spans="1:4">
      <c r="A204" s="37" t="s">
        <v>1893</v>
      </c>
      <c r="B204" s="51">
        <v>0</v>
      </c>
      <c r="C204" s="14" t="s">
        <v>357</v>
      </c>
      <c r="D204" s="51">
        <v>94</v>
      </c>
    </row>
    <row r="205" spans="1:4">
      <c r="A205" s="37" t="s">
        <v>1892</v>
      </c>
      <c r="B205" s="51">
        <v>0</v>
      </c>
      <c r="C205" s="14" t="s">
        <v>358</v>
      </c>
      <c r="D205" s="51">
        <v>9</v>
      </c>
    </row>
    <row r="206" spans="1:4">
      <c r="A206" s="48" t="s">
        <v>1891</v>
      </c>
      <c r="B206" s="51">
        <f>SUM(B207:B229,B233,B236,B237,B241:B246,B256:B258,B263,B268)</f>
        <v>0</v>
      </c>
      <c r="C206" s="14" t="s">
        <v>359</v>
      </c>
      <c r="D206" s="51">
        <v>0</v>
      </c>
    </row>
    <row r="207" spans="1:4">
      <c r="A207" s="48" t="s">
        <v>1890</v>
      </c>
      <c r="B207" s="51">
        <v>0</v>
      </c>
      <c r="C207" s="14" t="s">
        <v>370</v>
      </c>
      <c r="D207" s="51">
        <v>0</v>
      </c>
    </row>
    <row r="208" spans="1:4">
      <c r="A208" s="48" t="s">
        <v>1889</v>
      </c>
      <c r="B208" s="51">
        <v>0</v>
      </c>
      <c r="C208" s="14" t="s">
        <v>366</v>
      </c>
      <c r="D208" s="51">
        <v>0</v>
      </c>
    </row>
    <row r="209" spans="1:4">
      <c r="A209" s="48" t="s">
        <v>1888</v>
      </c>
      <c r="B209" s="51">
        <v>0</v>
      </c>
      <c r="C209" s="14" t="s">
        <v>459</v>
      </c>
      <c r="D209" s="51">
        <v>0</v>
      </c>
    </row>
    <row r="210" spans="1:4">
      <c r="A210" s="48" t="s">
        <v>1887</v>
      </c>
      <c r="B210" s="51">
        <v>0</v>
      </c>
      <c r="C210" s="31" t="s">
        <v>170</v>
      </c>
      <c r="D210" s="51">
        <f>SUM(D211:D217)</f>
        <v>1577</v>
      </c>
    </row>
    <row r="211" spans="1:4">
      <c r="A211" s="48" t="s">
        <v>1886</v>
      </c>
      <c r="B211" s="51">
        <v>0</v>
      </c>
      <c r="C211" s="14" t="s">
        <v>357</v>
      </c>
      <c r="D211" s="51">
        <v>369</v>
      </c>
    </row>
    <row r="212" spans="1:4">
      <c r="A212" s="48" t="s">
        <v>1885</v>
      </c>
      <c r="B212" s="51">
        <v>0</v>
      </c>
      <c r="C212" s="14" t="s">
        <v>358</v>
      </c>
      <c r="D212" s="51">
        <v>51</v>
      </c>
    </row>
    <row r="213" spans="1:4">
      <c r="A213" s="48" t="s">
        <v>1884</v>
      </c>
      <c r="B213" s="51">
        <v>0</v>
      </c>
      <c r="C213" s="14" t="s">
        <v>359</v>
      </c>
      <c r="D213" s="51">
        <v>0</v>
      </c>
    </row>
    <row r="214" spans="1:4">
      <c r="A214" s="48" t="s">
        <v>1883</v>
      </c>
      <c r="B214" s="51">
        <v>0</v>
      </c>
      <c r="C214" s="14" t="s">
        <v>460</v>
      </c>
      <c r="D214" s="51">
        <v>1</v>
      </c>
    </row>
    <row r="215" spans="1:4">
      <c r="A215" s="48" t="s">
        <v>1882</v>
      </c>
      <c r="B215" s="51">
        <v>0</v>
      </c>
      <c r="C215" s="14" t="s">
        <v>461</v>
      </c>
      <c r="D215" s="51">
        <v>0</v>
      </c>
    </row>
    <row r="216" spans="1:4">
      <c r="A216" s="48" t="s">
        <v>1881</v>
      </c>
      <c r="B216" s="51">
        <v>0</v>
      </c>
      <c r="C216" s="14" t="s">
        <v>366</v>
      </c>
      <c r="D216" s="51">
        <v>0</v>
      </c>
    </row>
    <row r="217" spans="1:4">
      <c r="A217" s="48" t="s">
        <v>1880</v>
      </c>
      <c r="B217" s="51">
        <v>0</v>
      </c>
      <c r="C217" s="14" t="s">
        <v>462</v>
      </c>
      <c r="D217" s="51">
        <v>1156</v>
      </c>
    </row>
    <row r="218" spans="1:4">
      <c r="A218" s="48" t="s">
        <v>1879</v>
      </c>
      <c r="B218" s="51">
        <v>0</v>
      </c>
      <c r="C218" s="31" t="s">
        <v>171</v>
      </c>
      <c r="D218" s="51">
        <f>SUM(D219:D224)</f>
        <v>1526</v>
      </c>
    </row>
    <row r="219" spans="1:4">
      <c r="A219" s="48" t="s">
        <v>1878</v>
      </c>
      <c r="B219" s="51">
        <v>0</v>
      </c>
      <c r="C219" s="14" t="s">
        <v>357</v>
      </c>
      <c r="D219" s="51">
        <v>1450</v>
      </c>
    </row>
    <row r="220" spans="1:4">
      <c r="A220" s="48" t="s">
        <v>1877</v>
      </c>
      <c r="B220" s="51">
        <v>0</v>
      </c>
      <c r="C220" s="14" t="s">
        <v>358</v>
      </c>
      <c r="D220" s="51">
        <v>0</v>
      </c>
    </row>
    <row r="221" spans="1:4">
      <c r="A221" s="48" t="s">
        <v>1876</v>
      </c>
      <c r="B221" s="51">
        <v>0</v>
      </c>
      <c r="C221" s="14" t="s">
        <v>359</v>
      </c>
      <c r="D221" s="51">
        <v>0</v>
      </c>
    </row>
    <row r="222" spans="1:4">
      <c r="A222" s="48" t="s">
        <v>1875</v>
      </c>
      <c r="B222" s="51">
        <v>0</v>
      </c>
      <c r="C222" s="14" t="s">
        <v>463</v>
      </c>
      <c r="D222" s="51">
        <v>0</v>
      </c>
    </row>
    <row r="223" spans="1:4">
      <c r="A223" s="48" t="s">
        <v>1874</v>
      </c>
      <c r="B223" s="51">
        <v>0</v>
      </c>
      <c r="C223" s="14" t="s">
        <v>366</v>
      </c>
      <c r="D223" s="51">
        <v>0</v>
      </c>
    </row>
    <row r="224" spans="1:4">
      <c r="A224" s="48" t="s">
        <v>1873</v>
      </c>
      <c r="B224" s="51">
        <v>0</v>
      </c>
      <c r="C224" s="14" t="s">
        <v>464</v>
      </c>
      <c r="D224" s="51">
        <v>76</v>
      </c>
    </row>
    <row r="225" spans="1:4">
      <c r="A225" s="48" t="s">
        <v>1872</v>
      </c>
      <c r="B225" s="51">
        <v>0</v>
      </c>
      <c r="C225" s="31" t="s">
        <v>172</v>
      </c>
      <c r="D225" s="51">
        <f>SUM(D226:D230)</f>
        <v>611</v>
      </c>
    </row>
    <row r="226" spans="1:4">
      <c r="A226" s="48" t="s">
        <v>1871</v>
      </c>
      <c r="B226" s="51">
        <v>0</v>
      </c>
      <c r="C226" s="14" t="s">
        <v>357</v>
      </c>
      <c r="D226" s="51">
        <v>235</v>
      </c>
    </row>
    <row r="227" spans="1:4">
      <c r="A227" s="48" t="s">
        <v>1870</v>
      </c>
      <c r="B227" s="51">
        <v>0</v>
      </c>
      <c r="C227" s="14" t="s">
        <v>358</v>
      </c>
      <c r="D227" s="51">
        <v>182</v>
      </c>
    </row>
    <row r="228" spans="1:4">
      <c r="A228" s="48" t="s">
        <v>1869</v>
      </c>
      <c r="B228" s="51">
        <v>0</v>
      </c>
      <c r="C228" s="14" t="s">
        <v>359</v>
      </c>
      <c r="D228" s="51">
        <v>0</v>
      </c>
    </row>
    <row r="229" spans="1:4">
      <c r="A229" s="48" t="s">
        <v>1868</v>
      </c>
      <c r="B229" s="51">
        <f>SUM(B230:B232)</f>
        <v>0</v>
      </c>
      <c r="C229" s="14" t="s">
        <v>366</v>
      </c>
      <c r="D229" s="51">
        <v>0</v>
      </c>
    </row>
    <row r="230" spans="1:4">
      <c r="A230" s="37" t="s">
        <v>1867</v>
      </c>
      <c r="B230" s="51">
        <v>0</v>
      </c>
      <c r="C230" s="14" t="s">
        <v>465</v>
      </c>
      <c r="D230" s="51">
        <v>194</v>
      </c>
    </row>
    <row r="231" spans="1:4">
      <c r="A231" s="37" t="s">
        <v>1866</v>
      </c>
      <c r="B231" s="51">
        <v>0</v>
      </c>
      <c r="C231" s="31" t="s">
        <v>173</v>
      </c>
      <c r="D231" s="51">
        <f>SUM(D232:D236)</f>
        <v>394</v>
      </c>
    </row>
    <row r="232" spans="1:4">
      <c r="A232" s="37" t="s">
        <v>1865</v>
      </c>
      <c r="B232" s="51">
        <v>0</v>
      </c>
      <c r="C232" s="14" t="s">
        <v>357</v>
      </c>
      <c r="D232" s="51">
        <v>151</v>
      </c>
    </row>
    <row r="233" spans="1:4">
      <c r="A233" s="48" t="s">
        <v>1864</v>
      </c>
      <c r="B233" s="51">
        <f>SUM(B234:B235)</f>
        <v>0</v>
      </c>
      <c r="C233" s="14" t="s">
        <v>358</v>
      </c>
      <c r="D233" s="51">
        <v>186</v>
      </c>
    </row>
    <row r="234" spans="1:4">
      <c r="A234" s="37" t="s">
        <v>1863</v>
      </c>
      <c r="B234" s="51">
        <v>0</v>
      </c>
      <c r="C234" s="14" t="s">
        <v>359</v>
      </c>
      <c r="D234" s="51">
        <v>0</v>
      </c>
    </row>
    <row r="235" spans="1:4">
      <c r="A235" s="37" t="s">
        <v>1862</v>
      </c>
      <c r="B235" s="51">
        <v>0</v>
      </c>
      <c r="C235" s="14" t="s">
        <v>366</v>
      </c>
      <c r="D235" s="51">
        <v>0</v>
      </c>
    </row>
    <row r="236" spans="1:4">
      <c r="A236" s="48" t="s">
        <v>1861</v>
      </c>
      <c r="B236" s="51">
        <v>0</v>
      </c>
      <c r="C236" s="14" t="s">
        <v>466</v>
      </c>
      <c r="D236" s="51">
        <v>57</v>
      </c>
    </row>
    <row r="237" spans="1:4">
      <c r="A237" s="48" t="s">
        <v>1860</v>
      </c>
      <c r="B237" s="51">
        <f>SUM(B238:B240)</f>
        <v>0</v>
      </c>
      <c r="C237" s="31" t="s">
        <v>174</v>
      </c>
      <c r="D237" s="51">
        <f>SUM(D238:D242)</f>
        <v>109</v>
      </c>
    </row>
    <row r="238" spans="1:4">
      <c r="A238" s="37" t="s">
        <v>1859</v>
      </c>
      <c r="B238" s="51">
        <v>0</v>
      </c>
      <c r="C238" s="14" t="s">
        <v>357</v>
      </c>
      <c r="D238" s="51">
        <v>93</v>
      </c>
    </row>
    <row r="239" spans="1:4">
      <c r="A239" s="37" t="s">
        <v>1858</v>
      </c>
      <c r="B239" s="51">
        <v>0</v>
      </c>
      <c r="C239" s="14" t="s">
        <v>358</v>
      </c>
      <c r="D239" s="51">
        <v>6</v>
      </c>
    </row>
    <row r="240" spans="1:4">
      <c r="A240" s="37" t="s">
        <v>1857</v>
      </c>
      <c r="B240" s="51">
        <v>0</v>
      </c>
      <c r="C240" s="14" t="s">
        <v>359</v>
      </c>
      <c r="D240" s="51">
        <v>0</v>
      </c>
    </row>
    <row r="241" spans="1:4">
      <c r="A241" s="48" t="s">
        <v>1856</v>
      </c>
      <c r="B241" s="51">
        <v>0</v>
      </c>
      <c r="C241" s="14" t="s">
        <v>366</v>
      </c>
      <c r="D241" s="51">
        <v>0</v>
      </c>
    </row>
    <row r="242" spans="1:4">
      <c r="A242" s="48" t="s">
        <v>1855</v>
      </c>
      <c r="B242" s="51">
        <v>0</v>
      </c>
      <c r="C242" s="14" t="s">
        <v>467</v>
      </c>
      <c r="D242" s="51">
        <v>10</v>
      </c>
    </row>
    <row r="243" spans="1:4">
      <c r="A243" s="48" t="s">
        <v>1854</v>
      </c>
      <c r="B243" s="51">
        <v>0</v>
      </c>
      <c r="C243" s="31" t="s">
        <v>175</v>
      </c>
      <c r="D243" s="51">
        <f>SUM(D244:D248)</f>
        <v>0</v>
      </c>
    </row>
    <row r="244" spans="1:4">
      <c r="A244" s="48" t="s">
        <v>1853</v>
      </c>
      <c r="B244" s="51">
        <v>0</v>
      </c>
      <c r="C244" s="14" t="s">
        <v>357</v>
      </c>
      <c r="D244" s="51">
        <v>0</v>
      </c>
    </row>
    <row r="245" spans="1:4">
      <c r="A245" s="48" t="s">
        <v>1852</v>
      </c>
      <c r="B245" s="51">
        <v>0</v>
      </c>
      <c r="C245" s="14" t="s">
        <v>358</v>
      </c>
      <c r="D245" s="51">
        <v>0</v>
      </c>
    </row>
    <row r="246" spans="1:4">
      <c r="A246" s="48" t="s">
        <v>1851</v>
      </c>
      <c r="B246" s="51">
        <f>SUM(B247:B255)</f>
        <v>0</v>
      </c>
      <c r="C246" s="14" t="s">
        <v>359</v>
      </c>
      <c r="D246" s="51">
        <v>0</v>
      </c>
    </row>
    <row r="247" spans="1:4">
      <c r="A247" s="37" t="s">
        <v>1850</v>
      </c>
      <c r="B247" s="51">
        <v>0</v>
      </c>
      <c r="C247" s="14" t="s">
        <v>366</v>
      </c>
      <c r="D247" s="51">
        <v>0</v>
      </c>
    </row>
    <row r="248" spans="1:4">
      <c r="A248" s="37" t="s">
        <v>1849</v>
      </c>
      <c r="B248" s="51">
        <v>0</v>
      </c>
      <c r="C248" s="14" t="s">
        <v>468</v>
      </c>
      <c r="D248" s="51">
        <v>0</v>
      </c>
    </row>
    <row r="249" spans="1:4">
      <c r="A249" s="37" t="s">
        <v>1848</v>
      </c>
      <c r="B249" s="51">
        <v>0</v>
      </c>
      <c r="C249" s="31" t="s">
        <v>469</v>
      </c>
      <c r="D249" s="51">
        <f>SUM(D250:D254)</f>
        <v>656</v>
      </c>
    </row>
    <row r="250" spans="1:4">
      <c r="A250" s="37" t="s">
        <v>1847</v>
      </c>
      <c r="B250" s="51">
        <v>0</v>
      </c>
      <c r="C250" s="14" t="s">
        <v>357</v>
      </c>
      <c r="D250" s="51">
        <v>406</v>
      </c>
    </row>
    <row r="251" spans="1:4">
      <c r="A251" s="37" t="s">
        <v>1846</v>
      </c>
      <c r="B251" s="51">
        <v>0</v>
      </c>
      <c r="C251" s="14" t="s">
        <v>358</v>
      </c>
      <c r="D251" s="51">
        <v>80</v>
      </c>
    </row>
    <row r="252" spans="1:4">
      <c r="A252" s="37" t="s">
        <v>1845</v>
      </c>
      <c r="B252" s="51">
        <v>0</v>
      </c>
      <c r="C252" s="14" t="s">
        <v>359</v>
      </c>
      <c r="D252" s="51">
        <v>0</v>
      </c>
    </row>
    <row r="253" spans="1:4">
      <c r="A253" s="37" t="s">
        <v>1844</v>
      </c>
      <c r="B253" s="51">
        <v>0</v>
      </c>
      <c r="C253" s="14" t="s">
        <v>366</v>
      </c>
      <c r="D253" s="51">
        <v>0</v>
      </c>
    </row>
    <row r="254" spans="1:4">
      <c r="A254" s="37" t="s">
        <v>1943</v>
      </c>
      <c r="B254" s="51">
        <v>0</v>
      </c>
      <c r="C254" s="14" t="s">
        <v>470</v>
      </c>
      <c r="D254" s="51">
        <v>170</v>
      </c>
    </row>
    <row r="255" spans="1:4">
      <c r="A255" s="37" t="s">
        <v>1942</v>
      </c>
      <c r="B255" s="51">
        <v>0</v>
      </c>
      <c r="C255" s="31" t="s">
        <v>471</v>
      </c>
      <c r="D255" s="51">
        <f>SUM(D256:D257)</f>
        <v>1987</v>
      </c>
    </row>
    <row r="256" spans="1:4">
      <c r="A256" s="48" t="s">
        <v>1941</v>
      </c>
      <c r="B256" s="51">
        <v>0</v>
      </c>
      <c r="C256" s="14" t="s">
        <v>472</v>
      </c>
      <c r="D256" s="51">
        <v>0</v>
      </c>
    </row>
    <row r="257" spans="1:4">
      <c r="A257" s="48" t="s">
        <v>1940</v>
      </c>
      <c r="B257" s="51">
        <v>0</v>
      </c>
      <c r="C257" s="14" t="s">
        <v>473</v>
      </c>
      <c r="D257" s="51">
        <v>1987</v>
      </c>
    </row>
    <row r="258" spans="1:4">
      <c r="A258" s="48" t="s">
        <v>1939</v>
      </c>
      <c r="B258" s="51">
        <f>SUM(B259:B262)</f>
        <v>0</v>
      </c>
      <c r="C258" s="31" t="s">
        <v>178</v>
      </c>
      <c r="D258" s="51">
        <f>SUM(D259,D266,D269,D276,D282,D286,D288,D293)</f>
        <v>0</v>
      </c>
    </row>
    <row r="259" spans="1:4">
      <c r="A259" s="37" t="s">
        <v>1938</v>
      </c>
      <c r="B259" s="51">
        <v>0</v>
      </c>
      <c r="C259" s="31" t="s">
        <v>179</v>
      </c>
      <c r="D259" s="51">
        <f>SUM(D260:D265)</f>
        <v>0</v>
      </c>
    </row>
    <row r="260" spans="1:4">
      <c r="A260" s="37" t="s">
        <v>1937</v>
      </c>
      <c r="B260" s="51">
        <v>0</v>
      </c>
      <c r="C260" s="14" t="s">
        <v>357</v>
      </c>
      <c r="D260" s="51">
        <v>0</v>
      </c>
    </row>
    <row r="261" spans="1:4">
      <c r="A261" s="37" t="s">
        <v>1936</v>
      </c>
      <c r="B261" s="51">
        <v>0</v>
      </c>
      <c r="C261" s="14" t="s">
        <v>358</v>
      </c>
      <c r="D261" s="51">
        <v>0</v>
      </c>
    </row>
    <row r="262" spans="1:4">
      <c r="A262" s="37" t="s">
        <v>1935</v>
      </c>
      <c r="B262" s="51">
        <v>0</v>
      </c>
      <c r="C262" s="14" t="s">
        <v>359</v>
      </c>
      <c r="D262" s="51">
        <v>0</v>
      </c>
    </row>
    <row r="263" spans="1:4">
      <c r="A263" s="48" t="s">
        <v>1934</v>
      </c>
      <c r="B263" s="51">
        <f>SUM(B264:B267)</f>
        <v>0</v>
      </c>
      <c r="C263" s="14" t="s">
        <v>463</v>
      </c>
      <c r="D263" s="51">
        <v>0</v>
      </c>
    </row>
    <row r="264" spans="1:4">
      <c r="A264" s="37" t="s">
        <v>1933</v>
      </c>
      <c r="B264" s="51">
        <v>0</v>
      </c>
      <c r="C264" s="14" t="s">
        <v>366</v>
      </c>
      <c r="D264" s="51">
        <v>0</v>
      </c>
    </row>
    <row r="265" spans="1:4">
      <c r="A265" s="37" t="s">
        <v>1932</v>
      </c>
      <c r="B265" s="51">
        <v>0</v>
      </c>
      <c r="C265" s="14" t="s">
        <v>474</v>
      </c>
      <c r="D265" s="51">
        <v>0</v>
      </c>
    </row>
    <row r="266" spans="1:4">
      <c r="A266" s="37" t="s">
        <v>1931</v>
      </c>
      <c r="B266" s="51">
        <v>0</v>
      </c>
      <c r="C266" s="31" t="s">
        <v>180</v>
      </c>
      <c r="D266" s="51">
        <f>SUM(D267:D268)</f>
        <v>0</v>
      </c>
    </row>
    <row r="267" spans="1:4">
      <c r="A267" s="37" t="s">
        <v>1930</v>
      </c>
      <c r="B267" s="51">
        <v>0</v>
      </c>
      <c r="C267" s="14" t="s">
        <v>475</v>
      </c>
      <c r="D267" s="51">
        <v>0</v>
      </c>
    </row>
    <row r="268" spans="1:4">
      <c r="A268" s="48" t="s">
        <v>1929</v>
      </c>
      <c r="B268" s="51">
        <v>0</v>
      </c>
      <c r="C268" s="14" t="s">
        <v>476</v>
      </c>
      <c r="D268" s="51">
        <v>0</v>
      </c>
    </row>
    <row r="269" spans="1:4">
      <c r="A269" s="48" t="s">
        <v>1928</v>
      </c>
      <c r="B269" s="51">
        <f>SUM(B270,B274)</f>
        <v>579</v>
      </c>
      <c r="C269" s="31" t="s">
        <v>181</v>
      </c>
      <c r="D269" s="51">
        <f>SUM(D270:D275)</f>
        <v>0</v>
      </c>
    </row>
    <row r="270" spans="1:4">
      <c r="A270" s="48" t="s">
        <v>1927</v>
      </c>
      <c r="B270" s="51">
        <f>SUM(B271:B273)</f>
        <v>574</v>
      </c>
      <c r="C270" s="14" t="s">
        <v>477</v>
      </c>
      <c r="D270" s="51">
        <v>0</v>
      </c>
    </row>
    <row r="271" spans="1:4">
      <c r="A271" s="37" t="s">
        <v>1926</v>
      </c>
      <c r="B271" s="51">
        <v>0</v>
      </c>
      <c r="C271" s="14" t="s">
        <v>478</v>
      </c>
      <c r="D271" s="51">
        <v>0</v>
      </c>
    </row>
    <row r="272" spans="1:4">
      <c r="A272" s="37" t="s">
        <v>1925</v>
      </c>
      <c r="B272" s="51">
        <v>0</v>
      </c>
      <c r="C272" s="14" t="s">
        <v>479</v>
      </c>
      <c r="D272" s="51">
        <v>0</v>
      </c>
    </row>
    <row r="273" spans="1:4">
      <c r="A273" s="37" t="s">
        <v>1924</v>
      </c>
      <c r="B273" s="51">
        <v>574</v>
      </c>
      <c r="C273" s="14" t="s">
        <v>480</v>
      </c>
      <c r="D273" s="51">
        <v>0</v>
      </c>
    </row>
    <row r="274" spans="1:4">
      <c r="A274" s="48" t="s">
        <v>1923</v>
      </c>
      <c r="B274" s="51">
        <v>5</v>
      </c>
      <c r="C274" s="14" t="s">
        <v>481</v>
      </c>
      <c r="D274" s="51">
        <v>0</v>
      </c>
    </row>
    <row r="275" spans="1:4">
      <c r="A275" s="48" t="s">
        <v>1922</v>
      </c>
      <c r="B275" s="51">
        <f>SUM(B276:B278)</f>
        <v>441</v>
      </c>
      <c r="C275" s="14" t="s">
        <v>482</v>
      </c>
      <c r="D275" s="51">
        <v>0</v>
      </c>
    </row>
    <row r="276" spans="1:4">
      <c r="A276" s="48" t="s">
        <v>1921</v>
      </c>
      <c r="B276" s="51">
        <v>0</v>
      </c>
      <c r="C276" s="31" t="s">
        <v>182</v>
      </c>
      <c r="D276" s="51">
        <f>SUM(D277:D281)</f>
        <v>0</v>
      </c>
    </row>
    <row r="277" spans="1:4">
      <c r="A277" s="48" t="s">
        <v>1920</v>
      </c>
      <c r="B277" s="51">
        <v>441</v>
      </c>
      <c r="C277" s="14" t="s">
        <v>483</v>
      </c>
      <c r="D277" s="51">
        <v>0</v>
      </c>
    </row>
    <row r="278" spans="1:4">
      <c r="A278" s="48" t="s">
        <v>1919</v>
      </c>
      <c r="B278" s="51">
        <v>0</v>
      </c>
      <c r="C278" s="14" t="s">
        <v>484</v>
      </c>
      <c r="D278" s="51">
        <v>0</v>
      </c>
    </row>
    <row r="279" spans="1:4">
      <c r="A279" s="48" t="s">
        <v>1918</v>
      </c>
      <c r="B279" s="51">
        <f>SUM(B280,B283:B292)</f>
        <v>1099</v>
      </c>
      <c r="C279" s="14" t="s">
        <v>485</v>
      </c>
      <c r="D279" s="51">
        <v>0</v>
      </c>
    </row>
    <row r="280" spans="1:4">
      <c r="A280" s="48" t="s">
        <v>1917</v>
      </c>
      <c r="B280" s="51">
        <f>SUM(B281:B282)</f>
        <v>151</v>
      </c>
      <c r="C280" s="14" t="s">
        <v>486</v>
      </c>
      <c r="D280" s="51">
        <v>0</v>
      </c>
    </row>
    <row r="281" spans="1:4">
      <c r="A281" s="37" t="s">
        <v>1916</v>
      </c>
      <c r="B281" s="51">
        <v>0</v>
      </c>
      <c r="C281" s="14" t="s">
        <v>487</v>
      </c>
      <c r="D281" s="51">
        <v>0</v>
      </c>
    </row>
    <row r="282" spans="1:4">
      <c r="A282" s="37" t="s">
        <v>1915</v>
      </c>
      <c r="B282" s="51">
        <v>151</v>
      </c>
      <c r="C282" s="31" t="s">
        <v>183</v>
      </c>
      <c r="D282" s="51">
        <f>SUM(D283:D285)</f>
        <v>0</v>
      </c>
    </row>
    <row r="283" spans="1:4">
      <c r="A283" s="48" t="s">
        <v>1914</v>
      </c>
      <c r="B283" s="51">
        <v>37</v>
      </c>
      <c r="C283" s="14" t="s">
        <v>488</v>
      </c>
      <c r="D283" s="51">
        <v>0</v>
      </c>
    </row>
    <row r="284" spans="1:4">
      <c r="A284" s="48" t="s">
        <v>1913</v>
      </c>
      <c r="B284" s="51">
        <v>778</v>
      </c>
      <c r="C284" s="14" t="s">
        <v>489</v>
      </c>
      <c r="D284" s="51">
        <v>0</v>
      </c>
    </row>
    <row r="285" spans="1:4">
      <c r="A285" s="48" t="s">
        <v>1912</v>
      </c>
      <c r="B285" s="51">
        <v>0</v>
      </c>
      <c r="C285" s="14" t="s">
        <v>490</v>
      </c>
      <c r="D285" s="51">
        <v>0</v>
      </c>
    </row>
    <row r="286" spans="1:4">
      <c r="A286" s="48" t="s">
        <v>1911</v>
      </c>
      <c r="B286" s="51">
        <v>2</v>
      </c>
      <c r="C286" s="31" t="s">
        <v>491</v>
      </c>
      <c r="D286" s="51">
        <f>D287</f>
        <v>0</v>
      </c>
    </row>
    <row r="287" spans="1:4">
      <c r="A287" s="48" t="s">
        <v>1910</v>
      </c>
      <c r="B287" s="51">
        <v>44</v>
      </c>
      <c r="C287" s="14" t="s">
        <v>492</v>
      </c>
      <c r="D287" s="51">
        <v>0</v>
      </c>
    </row>
    <row r="288" spans="1:4">
      <c r="A288" s="48" t="s">
        <v>1909</v>
      </c>
      <c r="B288" s="51">
        <v>0</v>
      </c>
      <c r="C288" s="31" t="s">
        <v>185</v>
      </c>
      <c r="D288" s="51">
        <f>SUM(D289:D292)</f>
        <v>0</v>
      </c>
    </row>
    <row r="289" spans="1:4">
      <c r="A289" s="48" t="s">
        <v>1908</v>
      </c>
      <c r="B289" s="51">
        <v>83</v>
      </c>
      <c r="C289" s="14" t="s">
        <v>493</v>
      </c>
      <c r="D289" s="51">
        <v>0</v>
      </c>
    </row>
    <row r="290" spans="1:4">
      <c r="A290" s="48" t="s">
        <v>1907</v>
      </c>
      <c r="B290" s="51">
        <v>4</v>
      </c>
      <c r="C290" s="14" t="s">
        <v>494</v>
      </c>
      <c r="D290" s="51">
        <v>0</v>
      </c>
    </row>
    <row r="291" spans="1:4">
      <c r="A291" s="48" t="s">
        <v>1906</v>
      </c>
      <c r="B291" s="51">
        <v>0</v>
      </c>
      <c r="C291" s="14" t="s">
        <v>495</v>
      </c>
      <c r="D291" s="51">
        <v>0</v>
      </c>
    </row>
    <row r="292" spans="1:4">
      <c r="A292" s="48" t="s">
        <v>1905</v>
      </c>
      <c r="B292" s="51">
        <v>0</v>
      </c>
      <c r="C292" s="14" t="s">
        <v>496</v>
      </c>
      <c r="D292" s="51">
        <v>0</v>
      </c>
    </row>
    <row r="293" spans="1:4">
      <c r="A293" s="48" t="s">
        <v>1904</v>
      </c>
      <c r="B293" s="51">
        <f>SUM(B294:B301)</f>
        <v>672</v>
      </c>
      <c r="C293" s="31" t="s">
        <v>497</v>
      </c>
      <c r="D293" s="51">
        <f>D294</f>
        <v>0</v>
      </c>
    </row>
    <row r="294" spans="1:4">
      <c r="A294" s="48" t="s">
        <v>1903</v>
      </c>
      <c r="B294" s="51">
        <v>53</v>
      </c>
      <c r="C294" s="14" t="s">
        <v>498</v>
      </c>
      <c r="D294" s="51">
        <v>0</v>
      </c>
    </row>
    <row r="295" spans="1:4">
      <c r="A295" s="48" t="s">
        <v>1902</v>
      </c>
      <c r="B295" s="51">
        <v>24</v>
      </c>
      <c r="C295" s="31" t="s">
        <v>187</v>
      </c>
      <c r="D295" s="51">
        <f>SUM(D296,D298,D300,D302,D311)</f>
        <v>128</v>
      </c>
    </row>
    <row r="296" spans="1:4">
      <c r="A296" s="48" t="s">
        <v>1901</v>
      </c>
      <c r="B296" s="51">
        <v>205</v>
      </c>
      <c r="C296" s="31" t="s">
        <v>499</v>
      </c>
      <c r="D296" s="51">
        <f>D297</f>
        <v>0</v>
      </c>
    </row>
    <row r="297" spans="1:4">
      <c r="A297" s="48" t="s">
        <v>1900</v>
      </c>
      <c r="B297" s="51">
        <v>0</v>
      </c>
      <c r="C297" s="14" t="s">
        <v>500</v>
      </c>
      <c r="D297" s="51">
        <v>0</v>
      </c>
    </row>
    <row r="298" spans="1:4">
      <c r="A298" s="48" t="s">
        <v>1899</v>
      </c>
      <c r="B298" s="51">
        <v>23</v>
      </c>
      <c r="C298" s="31" t="s">
        <v>501</v>
      </c>
      <c r="D298" s="51">
        <f>D299</f>
        <v>0</v>
      </c>
    </row>
    <row r="299" spans="1:4">
      <c r="A299" s="48" t="s">
        <v>1898</v>
      </c>
      <c r="B299" s="51">
        <v>75</v>
      </c>
      <c r="C299" s="14" t="s">
        <v>502</v>
      </c>
      <c r="D299" s="51">
        <v>0</v>
      </c>
    </row>
    <row r="300" spans="1:4">
      <c r="A300" s="48" t="s">
        <v>1897</v>
      </c>
      <c r="B300" s="51">
        <v>284</v>
      </c>
      <c r="C300" s="31" t="s">
        <v>503</v>
      </c>
      <c r="D300" s="51">
        <f>D301</f>
        <v>0</v>
      </c>
    </row>
    <row r="301" spans="1:4">
      <c r="A301" s="48" t="s">
        <v>1896</v>
      </c>
      <c r="B301" s="51">
        <v>8</v>
      </c>
      <c r="C301" s="14" t="s">
        <v>504</v>
      </c>
      <c r="D301" s="51">
        <v>0</v>
      </c>
    </row>
    <row r="302" spans="1:4">
      <c r="A302" s="48" t="s">
        <v>1895</v>
      </c>
      <c r="B302" s="51">
        <f>SUM(B303,B306:B307)</f>
        <v>158</v>
      </c>
      <c r="C302" s="31" t="s">
        <v>191</v>
      </c>
      <c r="D302" s="51">
        <f>SUM(D303:D310)</f>
        <v>128</v>
      </c>
    </row>
    <row r="303" spans="1:4">
      <c r="A303" s="48" t="s">
        <v>1894</v>
      </c>
      <c r="B303" s="51">
        <f>SUM(B304:B305)</f>
        <v>0</v>
      </c>
      <c r="C303" s="14" t="s">
        <v>505</v>
      </c>
      <c r="D303" s="51">
        <v>100</v>
      </c>
    </row>
    <row r="304" spans="1:4">
      <c r="A304" s="37" t="s">
        <v>1993</v>
      </c>
      <c r="B304" s="51">
        <v>0</v>
      </c>
      <c r="C304" s="14" t="s">
        <v>506</v>
      </c>
      <c r="D304" s="51">
        <v>0</v>
      </c>
    </row>
    <row r="305" spans="1:4">
      <c r="A305" s="37" t="s">
        <v>1992</v>
      </c>
      <c r="B305" s="51">
        <v>0</v>
      </c>
      <c r="C305" s="14" t="s">
        <v>507</v>
      </c>
      <c r="D305" s="51">
        <v>0</v>
      </c>
    </row>
    <row r="306" spans="1:4">
      <c r="A306" s="48" t="s">
        <v>1991</v>
      </c>
      <c r="B306" s="51">
        <v>157</v>
      </c>
      <c r="C306" s="14" t="s">
        <v>508</v>
      </c>
      <c r="D306" s="51">
        <v>0</v>
      </c>
    </row>
    <row r="307" spans="1:4">
      <c r="A307" s="48" t="s">
        <v>1990</v>
      </c>
      <c r="B307" s="51">
        <v>1</v>
      </c>
      <c r="C307" s="14" t="s">
        <v>509</v>
      </c>
      <c r="D307" s="51">
        <v>0</v>
      </c>
    </row>
    <row r="308" spans="1:4">
      <c r="A308" s="48" t="s">
        <v>1989</v>
      </c>
      <c r="B308" s="51">
        <f>SUM(B309:B316)</f>
        <v>331</v>
      </c>
      <c r="C308" s="14" t="s">
        <v>510</v>
      </c>
      <c r="D308" s="51">
        <v>0</v>
      </c>
    </row>
    <row r="309" spans="1:4">
      <c r="A309" s="48" t="s">
        <v>1988</v>
      </c>
      <c r="B309" s="51">
        <v>69</v>
      </c>
      <c r="C309" s="14" t="s">
        <v>511</v>
      </c>
      <c r="D309" s="51">
        <v>28</v>
      </c>
    </row>
    <row r="310" spans="1:4">
      <c r="A310" s="48" t="s">
        <v>1987</v>
      </c>
      <c r="B310" s="51">
        <v>2</v>
      </c>
      <c r="C310" s="14" t="s">
        <v>512</v>
      </c>
      <c r="D310" s="51">
        <v>0</v>
      </c>
    </row>
    <row r="311" spans="1:4">
      <c r="A311" s="48" t="s">
        <v>1986</v>
      </c>
      <c r="B311" s="51">
        <v>221</v>
      </c>
      <c r="C311" s="31" t="s">
        <v>513</v>
      </c>
      <c r="D311" s="51">
        <f>D312</f>
        <v>0</v>
      </c>
    </row>
    <row r="312" spans="1:4">
      <c r="A312" s="48" t="s">
        <v>1985</v>
      </c>
      <c r="B312" s="51">
        <v>0</v>
      </c>
      <c r="C312" s="14" t="s">
        <v>514</v>
      </c>
      <c r="D312" s="51">
        <v>0</v>
      </c>
    </row>
    <row r="313" spans="1:4">
      <c r="A313" s="48" t="s">
        <v>1984</v>
      </c>
      <c r="B313" s="51">
        <v>0</v>
      </c>
      <c r="C313" s="31" t="s">
        <v>193</v>
      </c>
      <c r="D313" s="51">
        <f>SUM(D314,D324,D346,D353,D365,D374,D388,D397,D406,D414,D422,D431)</f>
        <v>12945</v>
      </c>
    </row>
    <row r="314" spans="1:4">
      <c r="A314" s="48" t="s">
        <v>1983</v>
      </c>
      <c r="B314" s="51">
        <v>0</v>
      </c>
      <c r="C314" s="31" t="s">
        <v>194</v>
      </c>
      <c r="D314" s="51">
        <f>SUM(D315:D323)</f>
        <v>416</v>
      </c>
    </row>
    <row r="315" spans="1:4">
      <c r="A315" s="48" t="s">
        <v>1982</v>
      </c>
      <c r="B315" s="51">
        <v>37</v>
      </c>
      <c r="C315" s="14" t="s">
        <v>515</v>
      </c>
      <c r="D315" s="51">
        <v>78</v>
      </c>
    </row>
    <row r="316" spans="1:4">
      <c r="A316" s="48" t="s">
        <v>1981</v>
      </c>
      <c r="B316" s="51">
        <v>2</v>
      </c>
      <c r="C316" s="14" t="s">
        <v>516</v>
      </c>
      <c r="D316" s="51">
        <v>0</v>
      </c>
    </row>
    <row r="317" spans="1:4">
      <c r="A317" s="48" t="s">
        <v>1980</v>
      </c>
      <c r="B317" s="51">
        <f>SUM(B318:B325)</f>
        <v>1110</v>
      </c>
      <c r="C317" s="14" t="s">
        <v>517</v>
      </c>
      <c r="D317" s="51">
        <v>338</v>
      </c>
    </row>
    <row r="318" spans="1:4">
      <c r="A318" s="48" t="s">
        <v>1979</v>
      </c>
      <c r="B318" s="51">
        <v>0</v>
      </c>
      <c r="C318" s="14" t="s">
        <v>518</v>
      </c>
      <c r="D318" s="51">
        <v>0</v>
      </c>
    </row>
    <row r="319" spans="1:4">
      <c r="A319" s="48" t="s">
        <v>1978</v>
      </c>
      <c r="B319" s="51">
        <v>0</v>
      </c>
      <c r="C319" s="14" t="s">
        <v>519</v>
      </c>
      <c r="D319" s="51">
        <v>0</v>
      </c>
    </row>
    <row r="320" spans="1:4">
      <c r="A320" s="48" t="s">
        <v>1977</v>
      </c>
      <c r="B320" s="51">
        <v>872</v>
      </c>
      <c r="C320" s="14" t="s">
        <v>520</v>
      </c>
      <c r="D320" s="51">
        <v>0</v>
      </c>
    </row>
    <row r="321" spans="1:4">
      <c r="A321" s="48" t="s">
        <v>1976</v>
      </c>
      <c r="B321" s="51">
        <v>0</v>
      </c>
      <c r="C321" s="14" t="s">
        <v>521</v>
      </c>
      <c r="D321" s="51">
        <v>0</v>
      </c>
    </row>
    <row r="322" spans="1:4">
      <c r="A322" s="48" t="s">
        <v>1975</v>
      </c>
      <c r="B322" s="51">
        <v>60</v>
      </c>
      <c r="C322" s="14" t="s">
        <v>522</v>
      </c>
      <c r="D322" s="51">
        <v>0</v>
      </c>
    </row>
    <row r="323" spans="1:4">
      <c r="A323" s="48" t="s">
        <v>1974</v>
      </c>
      <c r="B323" s="51">
        <v>0</v>
      </c>
      <c r="C323" s="14" t="s">
        <v>523</v>
      </c>
      <c r="D323" s="51">
        <v>0</v>
      </c>
    </row>
    <row r="324" spans="1:4">
      <c r="A324" s="48" t="s">
        <v>1973</v>
      </c>
      <c r="B324" s="51">
        <v>131</v>
      </c>
      <c r="C324" s="31" t="s">
        <v>195</v>
      </c>
      <c r="D324" s="51">
        <f>SUM(D325:D345)</f>
        <v>8818</v>
      </c>
    </row>
    <row r="325" spans="1:4">
      <c r="A325" s="48" t="s">
        <v>1972</v>
      </c>
      <c r="B325" s="51">
        <v>47</v>
      </c>
      <c r="C325" s="14" t="s">
        <v>357</v>
      </c>
      <c r="D325" s="51">
        <v>3976</v>
      </c>
    </row>
    <row r="326" spans="1:4">
      <c r="A326" s="48" t="s">
        <v>1971</v>
      </c>
      <c r="B326" s="51">
        <f>SUM(B327:B328)</f>
        <v>491</v>
      </c>
      <c r="C326" s="14" t="s">
        <v>358</v>
      </c>
      <c r="D326" s="51">
        <v>933</v>
      </c>
    </row>
    <row r="327" spans="1:4">
      <c r="A327" s="48" t="s">
        <v>1970</v>
      </c>
      <c r="B327" s="51">
        <v>491</v>
      </c>
      <c r="C327" s="14" t="s">
        <v>359</v>
      </c>
      <c r="D327" s="51">
        <v>0</v>
      </c>
    </row>
    <row r="328" spans="1:4">
      <c r="A328" s="48" t="s">
        <v>1969</v>
      </c>
      <c r="B328" s="51">
        <v>0</v>
      </c>
      <c r="C328" s="14" t="s">
        <v>524</v>
      </c>
      <c r="D328" s="51">
        <v>95</v>
      </c>
    </row>
    <row r="329" spans="1:4">
      <c r="A329" s="48" t="s">
        <v>1968</v>
      </c>
      <c r="B329" s="51">
        <f>SUM(B330:B331)</f>
        <v>0</v>
      </c>
      <c r="C329" s="14" t="s">
        <v>525</v>
      </c>
      <c r="D329" s="51">
        <v>2</v>
      </c>
    </row>
    <row r="330" spans="1:4">
      <c r="A330" s="48" t="s">
        <v>1967</v>
      </c>
      <c r="B330" s="51">
        <v>0</v>
      </c>
      <c r="C330" s="14" t="s">
        <v>526</v>
      </c>
      <c r="D330" s="51">
        <v>0</v>
      </c>
    </row>
    <row r="331" spans="1:4">
      <c r="A331" s="48" t="s">
        <v>1966</v>
      </c>
      <c r="B331" s="51">
        <v>0</v>
      </c>
      <c r="C331" s="14" t="s">
        <v>527</v>
      </c>
      <c r="D331" s="51">
        <v>0</v>
      </c>
    </row>
    <row r="332" spans="1:4">
      <c r="A332" s="48" t="s">
        <v>1965</v>
      </c>
      <c r="B332" s="51">
        <f>SUM(B333:B334)</f>
        <v>0</v>
      </c>
      <c r="C332" s="14" t="s">
        <v>528</v>
      </c>
      <c r="D332" s="51">
        <v>0</v>
      </c>
    </row>
    <row r="333" spans="1:4">
      <c r="A333" s="48" t="s">
        <v>1964</v>
      </c>
      <c r="B333" s="51">
        <v>0</v>
      </c>
      <c r="C333" s="14" t="s">
        <v>529</v>
      </c>
      <c r="D333" s="51">
        <v>0</v>
      </c>
    </row>
    <row r="334" spans="1:4">
      <c r="A334" s="48" t="s">
        <v>1963</v>
      </c>
      <c r="B334" s="51">
        <v>0</v>
      </c>
      <c r="C334" s="14" t="s">
        <v>530</v>
      </c>
      <c r="D334" s="51">
        <v>2</v>
      </c>
    </row>
    <row r="335" spans="1:4">
      <c r="A335" s="48" t="s">
        <v>1962</v>
      </c>
      <c r="B335" s="51">
        <f>SUM(B336,B340,B344:B345)</f>
        <v>0</v>
      </c>
      <c r="C335" s="14" t="s">
        <v>531</v>
      </c>
      <c r="D335" s="51">
        <v>47</v>
      </c>
    </row>
    <row r="336" spans="1:4">
      <c r="A336" s="48" t="s">
        <v>1961</v>
      </c>
      <c r="B336" s="51">
        <f>SUM(B337:B339)</f>
        <v>0</v>
      </c>
      <c r="C336" s="14" t="s">
        <v>532</v>
      </c>
      <c r="D336" s="51">
        <v>710</v>
      </c>
    </row>
    <row r="337" spans="1:4">
      <c r="A337" s="37" t="s">
        <v>1960</v>
      </c>
      <c r="B337" s="51">
        <v>0</v>
      </c>
      <c r="C337" s="14" t="s">
        <v>533</v>
      </c>
      <c r="D337" s="51">
        <v>0</v>
      </c>
    </row>
    <row r="338" spans="1:4">
      <c r="A338" s="37" t="s">
        <v>1959</v>
      </c>
      <c r="B338" s="51">
        <v>0</v>
      </c>
      <c r="C338" s="14" t="s">
        <v>534</v>
      </c>
      <c r="D338" s="51">
        <v>56</v>
      </c>
    </row>
    <row r="339" spans="1:4">
      <c r="A339" s="37" t="s">
        <v>1958</v>
      </c>
      <c r="B339" s="51">
        <v>0</v>
      </c>
      <c r="C339" s="14" t="s">
        <v>535</v>
      </c>
      <c r="D339" s="51">
        <v>88</v>
      </c>
    </row>
    <row r="340" spans="1:4">
      <c r="A340" s="48" t="s">
        <v>1957</v>
      </c>
      <c r="B340" s="51">
        <f>SUM(B341:B343)</f>
        <v>0</v>
      </c>
      <c r="C340" s="14" t="s">
        <v>536</v>
      </c>
      <c r="D340" s="51">
        <v>20</v>
      </c>
    </row>
    <row r="341" spans="1:4">
      <c r="A341" s="37" t="s">
        <v>1956</v>
      </c>
      <c r="B341" s="51">
        <v>0</v>
      </c>
      <c r="C341" s="14" t="s">
        <v>537</v>
      </c>
      <c r="D341" s="51">
        <v>2578</v>
      </c>
    </row>
    <row r="342" spans="1:4">
      <c r="A342" s="37" t="s">
        <v>1955</v>
      </c>
      <c r="B342" s="51">
        <v>0</v>
      </c>
      <c r="C342" s="14" t="s">
        <v>538</v>
      </c>
      <c r="D342" s="51">
        <v>0</v>
      </c>
    </row>
    <row r="343" spans="1:4">
      <c r="A343" s="37" t="s">
        <v>1954</v>
      </c>
      <c r="B343" s="51">
        <v>0</v>
      </c>
      <c r="C343" s="14" t="s">
        <v>395</v>
      </c>
      <c r="D343" s="51">
        <v>0</v>
      </c>
    </row>
    <row r="344" spans="1:4">
      <c r="A344" s="48" t="s">
        <v>1953</v>
      </c>
      <c r="B344" s="51">
        <v>0</v>
      </c>
      <c r="C344" s="14" t="s">
        <v>366</v>
      </c>
      <c r="D344" s="51">
        <v>279</v>
      </c>
    </row>
    <row r="345" spans="1:4">
      <c r="A345" s="48" t="s">
        <v>1952</v>
      </c>
      <c r="B345" s="51">
        <v>0</v>
      </c>
      <c r="C345" s="14" t="s">
        <v>539</v>
      </c>
      <c r="D345" s="51">
        <v>32</v>
      </c>
    </row>
    <row r="346" spans="1:4">
      <c r="A346" s="48" t="s">
        <v>1951</v>
      </c>
      <c r="B346" s="51">
        <f>SUM(B347:B349)</f>
        <v>9066</v>
      </c>
      <c r="C346" s="31" t="s">
        <v>196</v>
      </c>
      <c r="D346" s="51">
        <f>SUM(D347:D352)</f>
        <v>0</v>
      </c>
    </row>
    <row r="347" spans="1:4">
      <c r="A347" s="48" t="s">
        <v>1950</v>
      </c>
      <c r="B347" s="51">
        <v>9066</v>
      </c>
      <c r="C347" s="14" t="s">
        <v>357</v>
      </c>
      <c r="D347" s="51">
        <v>0</v>
      </c>
    </row>
    <row r="348" spans="1:4">
      <c r="A348" s="48" t="s">
        <v>1949</v>
      </c>
      <c r="B348" s="51">
        <v>0</v>
      </c>
      <c r="C348" s="14" t="s">
        <v>358</v>
      </c>
      <c r="D348" s="51">
        <v>0</v>
      </c>
    </row>
    <row r="349" spans="1:4">
      <c r="A349" s="48" t="s">
        <v>1948</v>
      </c>
      <c r="B349" s="51">
        <v>0</v>
      </c>
      <c r="C349" s="14" t="s">
        <v>359</v>
      </c>
      <c r="D349" s="51">
        <v>0</v>
      </c>
    </row>
    <row r="350" spans="1:4">
      <c r="A350" s="48" t="s">
        <v>1947</v>
      </c>
      <c r="B350" s="51">
        <f>SUM(B351:B352)</f>
        <v>1974</v>
      </c>
      <c r="C350" s="14" t="s">
        <v>540</v>
      </c>
      <c r="D350" s="51">
        <v>0</v>
      </c>
    </row>
    <row r="351" spans="1:4">
      <c r="A351" s="48" t="s">
        <v>1946</v>
      </c>
      <c r="B351" s="51">
        <v>1943</v>
      </c>
      <c r="C351" s="14" t="s">
        <v>366</v>
      </c>
      <c r="D351" s="51">
        <v>0</v>
      </c>
    </row>
    <row r="352" spans="1:4">
      <c r="A352" s="48" t="s">
        <v>1945</v>
      </c>
      <c r="B352" s="51">
        <v>31</v>
      </c>
      <c r="C352" s="14" t="s">
        <v>541</v>
      </c>
      <c r="D352" s="51">
        <v>0</v>
      </c>
    </row>
    <row r="353" spans="1:4">
      <c r="A353" s="48" t="s">
        <v>1944</v>
      </c>
      <c r="B353" s="51">
        <f>SUM(B354:B355)</f>
        <v>0</v>
      </c>
      <c r="C353" s="31" t="s">
        <v>197</v>
      </c>
      <c r="D353" s="51">
        <f>SUM(D354:D364)</f>
        <v>898</v>
      </c>
    </row>
    <row r="354" spans="1:4">
      <c r="A354" s="48" t="s">
        <v>2043</v>
      </c>
      <c r="B354" s="51">
        <v>0</v>
      </c>
      <c r="C354" s="14" t="s">
        <v>357</v>
      </c>
      <c r="D354" s="51">
        <v>610</v>
      </c>
    </row>
    <row r="355" spans="1:4">
      <c r="A355" s="48" t="s">
        <v>2042</v>
      </c>
      <c r="B355" s="51">
        <v>0</v>
      </c>
      <c r="C355" s="14" t="s">
        <v>358</v>
      </c>
      <c r="D355" s="51">
        <v>176</v>
      </c>
    </row>
    <row r="356" spans="1:4">
      <c r="A356" s="48" t="s">
        <v>2041</v>
      </c>
      <c r="B356" s="51">
        <v>0</v>
      </c>
      <c r="C356" s="14" t="s">
        <v>359</v>
      </c>
      <c r="D356" s="51">
        <v>30</v>
      </c>
    </row>
    <row r="357" spans="1:4">
      <c r="A357" s="48" t="s">
        <v>2040</v>
      </c>
      <c r="B357" s="51">
        <f>SUM(B358,B387,B692,B725,B743,B783,B786,B792)</f>
        <v>17573</v>
      </c>
      <c r="C357" s="14" t="s">
        <v>542</v>
      </c>
      <c r="D357" s="51">
        <v>7</v>
      </c>
    </row>
    <row r="358" spans="1:4">
      <c r="A358" s="48" t="s">
        <v>2039</v>
      </c>
      <c r="B358" s="51">
        <f>SUM(B359,B362,B365,B372:B384)</f>
        <v>8140</v>
      </c>
      <c r="C358" s="14" t="s">
        <v>543</v>
      </c>
      <c r="D358" s="51">
        <v>5</v>
      </c>
    </row>
    <row r="359" spans="1:4">
      <c r="A359" s="48" t="s">
        <v>2038</v>
      </c>
      <c r="B359" s="51">
        <f>SUM(B360:B361)</f>
        <v>25</v>
      </c>
      <c r="C359" s="14" t="s">
        <v>544</v>
      </c>
      <c r="D359" s="51">
        <v>1</v>
      </c>
    </row>
    <row r="360" spans="1:4">
      <c r="A360" s="37" t="s">
        <v>2037</v>
      </c>
      <c r="B360" s="51">
        <v>25</v>
      </c>
      <c r="C360" s="14" t="s">
        <v>545</v>
      </c>
      <c r="D360" s="51">
        <v>1</v>
      </c>
    </row>
    <row r="361" spans="1:4">
      <c r="A361" s="37" t="s">
        <v>2036</v>
      </c>
      <c r="B361" s="51">
        <v>0</v>
      </c>
      <c r="C361" s="14" t="s">
        <v>546</v>
      </c>
      <c r="D361" s="51">
        <v>3</v>
      </c>
    </row>
    <row r="362" spans="1:4">
      <c r="A362" s="48" t="s">
        <v>2035</v>
      </c>
      <c r="B362" s="51">
        <f>B363+B364</f>
        <v>434</v>
      </c>
      <c r="C362" s="14" t="s">
        <v>547</v>
      </c>
      <c r="D362" s="51">
        <v>36</v>
      </c>
    </row>
    <row r="363" spans="1:4">
      <c r="A363" s="37" t="s">
        <v>2034</v>
      </c>
      <c r="B363" s="51">
        <v>0</v>
      </c>
      <c r="C363" s="14" t="s">
        <v>366</v>
      </c>
      <c r="D363" s="51">
        <v>0</v>
      </c>
    </row>
    <row r="364" spans="1:4">
      <c r="A364" s="37" t="s">
        <v>2033</v>
      </c>
      <c r="B364" s="51">
        <v>434</v>
      </c>
      <c r="C364" s="14" t="s">
        <v>548</v>
      </c>
      <c r="D364" s="51">
        <v>29</v>
      </c>
    </row>
    <row r="365" spans="1:4">
      <c r="A365" s="48" t="s">
        <v>2032</v>
      </c>
      <c r="B365" s="51">
        <f>SUM(B366:B371)</f>
        <v>664</v>
      </c>
      <c r="C365" s="31" t="s">
        <v>198</v>
      </c>
      <c r="D365" s="51">
        <f>SUM(D366:D373)</f>
        <v>1815</v>
      </c>
    </row>
    <row r="366" spans="1:4">
      <c r="A366" s="37" t="s">
        <v>2031</v>
      </c>
      <c r="B366" s="51">
        <v>664</v>
      </c>
      <c r="C366" s="14" t="s">
        <v>357</v>
      </c>
      <c r="D366" s="51">
        <v>1209</v>
      </c>
    </row>
    <row r="367" spans="1:4">
      <c r="A367" s="37" t="s">
        <v>2030</v>
      </c>
      <c r="B367" s="51">
        <v>0</v>
      </c>
      <c r="C367" s="14" t="s">
        <v>358</v>
      </c>
      <c r="D367" s="51">
        <v>468</v>
      </c>
    </row>
    <row r="368" spans="1:4">
      <c r="A368" s="37" t="s">
        <v>2029</v>
      </c>
      <c r="B368" s="51">
        <v>0</v>
      </c>
      <c r="C368" s="14" t="s">
        <v>359</v>
      </c>
      <c r="D368" s="51">
        <v>0</v>
      </c>
    </row>
    <row r="369" spans="1:4">
      <c r="A369" s="37" t="s">
        <v>2028</v>
      </c>
      <c r="B369" s="51">
        <v>0</v>
      </c>
      <c r="C369" s="14" t="s">
        <v>549</v>
      </c>
      <c r="D369" s="51">
        <v>50</v>
      </c>
    </row>
    <row r="370" spans="1:4">
      <c r="A370" s="37" t="s">
        <v>2027</v>
      </c>
      <c r="B370" s="51">
        <v>0</v>
      </c>
      <c r="C370" s="14" t="s">
        <v>550</v>
      </c>
      <c r="D370" s="51">
        <v>8</v>
      </c>
    </row>
    <row r="371" spans="1:4">
      <c r="A371" s="37" t="s">
        <v>2026</v>
      </c>
      <c r="B371" s="51">
        <v>0</v>
      </c>
      <c r="C371" s="14" t="s">
        <v>551</v>
      </c>
      <c r="D371" s="51">
        <v>80</v>
      </c>
    </row>
    <row r="372" spans="1:4">
      <c r="A372" s="48" t="s">
        <v>2025</v>
      </c>
      <c r="B372" s="51">
        <v>0</v>
      </c>
      <c r="C372" s="14" t="s">
        <v>366</v>
      </c>
      <c r="D372" s="51">
        <v>0</v>
      </c>
    </row>
    <row r="373" spans="1:4">
      <c r="A373" s="48" t="s">
        <v>2024</v>
      </c>
      <c r="B373" s="51">
        <v>0</v>
      </c>
      <c r="C373" s="14" t="s">
        <v>552</v>
      </c>
      <c r="D373" s="51">
        <v>0</v>
      </c>
    </row>
    <row r="374" spans="1:4">
      <c r="A374" s="48" t="s">
        <v>2023</v>
      </c>
      <c r="B374" s="51">
        <v>0</v>
      </c>
      <c r="C374" s="31" t="s">
        <v>199</v>
      </c>
      <c r="D374" s="51">
        <f>SUM(D375:D387)</f>
        <v>998</v>
      </c>
    </row>
    <row r="375" spans="1:4">
      <c r="A375" s="48" t="s">
        <v>2022</v>
      </c>
      <c r="B375" s="51">
        <v>0</v>
      </c>
      <c r="C375" s="14" t="s">
        <v>357</v>
      </c>
      <c r="D375" s="51">
        <v>712</v>
      </c>
    </row>
    <row r="376" spans="1:4">
      <c r="A376" s="48" t="s">
        <v>2021</v>
      </c>
      <c r="B376" s="51">
        <v>442</v>
      </c>
      <c r="C376" s="14" t="s">
        <v>358</v>
      </c>
      <c r="D376" s="51">
        <v>150</v>
      </c>
    </row>
    <row r="377" spans="1:4">
      <c r="A377" s="48" t="s">
        <v>2020</v>
      </c>
      <c r="B377" s="51">
        <v>0</v>
      </c>
      <c r="C377" s="14" t="s">
        <v>359</v>
      </c>
      <c r="D377" s="51">
        <v>0</v>
      </c>
    </row>
    <row r="378" spans="1:4">
      <c r="A378" s="48" t="s">
        <v>2019</v>
      </c>
      <c r="B378" s="51">
        <v>114</v>
      </c>
      <c r="C378" s="14" t="s">
        <v>553</v>
      </c>
      <c r="D378" s="51">
        <v>66</v>
      </c>
    </row>
    <row r="379" spans="1:4">
      <c r="A379" s="48" t="s">
        <v>2018</v>
      </c>
      <c r="B379" s="51">
        <v>3378</v>
      </c>
      <c r="C379" s="14" t="s">
        <v>554</v>
      </c>
      <c r="D379" s="51">
        <v>25</v>
      </c>
    </row>
    <row r="380" spans="1:4">
      <c r="A380" s="48" t="s">
        <v>2017</v>
      </c>
      <c r="B380" s="51">
        <v>2354</v>
      </c>
      <c r="C380" s="14" t="s">
        <v>555</v>
      </c>
      <c r="D380" s="51">
        <v>12</v>
      </c>
    </row>
    <row r="381" spans="1:4">
      <c r="A381" s="48" t="s">
        <v>2016</v>
      </c>
      <c r="B381" s="51">
        <v>466</v>
      </c>
      <c r="C381" s="14" t="s">
        <v>556</v>
      </c>
      <c r="D381" s="51">
        <v>33</v>
      </c>
    </row>
    <row r="382" spans="1:4">
      <c r="A382" s="48" t="s">
        <v>2015</v>
      </c>
      <c r="B382" s="51">
        <v>4</v>
      </c>
      <c r="C382" s="14" t="s">
        <v>557</v>
      </c>
      <c r="D382" s="51">
        <v>0</v>
      </c>
    </row>
    <row r="383" spans="1:4">
      <c r="A383" s="48" t="s">
        <v>2014</v>
      </c>
      <c r="B383" s="51">
        <v>259</v>
      </c>
      <c r="C383" s="14" t="s">
        <v>558</v>
      </c>
      <c r="D383" s="51">
        <v>0</v>
      </c>
    </row>
    <row r="384" spans="1:4">
      <c r="A384" s="48" t="s">
        <v>2013</v>
      </c>
      <c r="B384" s="51">
        <f>B385+B386</f>
        <v>0</v>
      </c>
      <c r="C384" s="14" t="s">
        <v>1633</v>
      </c>
      <c r="D384" s="51">
        <v>0</v>
      </c>
    </row>
    <row r="385" spans="1:4">
      <c r="A385" s="37" t="s">
        <v>2012</v>
      </c>
      <c r="B385" s="51">
        <v>0</v>
      </c>
      <c r="C385" s="14" t="s">
        <v>1632</v>
      </c>
      <c r="D385" s="51">
        <v>0</v>
      </c>
    </row>
    <row r="386" spans="1:4">
      <c r="A386" s="37" t="s">
        <v>2011</v>
      </c>
      <c r="B386" s="51">
        <v>0</v>
      </c>
      <c r="C386" s="14" t="s">
        <v>366</v>
      </c>
      <c r="D386" s="51">
        <v>0</v>
      </c>
    </row>
    <row r="387" spans="1:4">
      <c r="A387" s="48" t="s">
        <v>2010</v>
      </c>
      <c r="B387" s="51">
        <f>B388+B408+B412+B416+B422+B425+B428+B432+B434+B437+B440+B443+B447+B450+B452+B470+B473+B475+B477+B479+B481+B484+B487+B495+B497+B503+B505+B510+B513+B516+B523+B532+B537+B545+B548+B551+B556+B559+B570+B576+B609+B614+B621+B633+B644+B651+B655+B660+B664+B668+B670+B673+B675+B677+B682+B685+B687+B690</f>
        <v>2468</v>
      </c>
      <c r="C387" s="14" t="s">
        <v>559</v>
      </c>
      <c r="D387" s="51">
        <v>0</v>
      </c>
    </row>
    <row r="388" spans="1:4">
      <c r="A388" s="48" t="s">
        <v>2009</v>
      </c>
      <c r="B388" s="51">
        <f>SUM(B389:B407)</f>
        <v>391</v>
      </c>
      <c r="C388" s="31" t="s">
        <v>200</v>
      </c>
      <c r="D388" s="51">
        <f>SUM(D389:D396)</f>
        <v>0</v>
      </c>
    </row>
    <row r="389" spans="1:4">
      <c r="A389" s="37" t="s">
        <v>2008</v>
      </c>
      <c r="B389" s="51">
        <v>0</v>
      </c>
      <c r="C389" s="14" t="s">
        <v>357</v>
      </c>
      <c r="D389" s="51">
        <v>0</v>
      </c>
    </row>
    <row r="390" spans="1:4">
      <c r="A390" s="37" t="s">
        <v>2007</v>
      </c>
      <c r="B390" s="51">
        <v>0</v>
      </c>
      <c r="C390" s="14" t="s">
        <v>358</v>
      </c>
      <c r="D390" s="51">
        <v>0</v>
      </c>
    </row>
    <row r="391" spans="1:4">
      <c r="A391" s="37" t="s">
        <v>2006</v>
      </c>
      <c r="B391" s="51">
        <v>8</v>
      </c>
      <c r="C391" s="14" t="s">
        <v>359</v>
      </c>
      <c r="D391" s="51">
        <v>0</v>
      </c>
    </row>
    <row r="392" spans="1:4">
      <c r="A392" s="37" t="s">
        <v>2005</v>
      </c>
      <c r="B392" s="51">
        <v>0</v>
      </c>
      <c r="C392" s="14" t="s">
        <v>560</v>
      </c>
      <c r="D392" s="51">
        <v>0</v>
      </c>
    </row>
    <row r="393" spans="1:4">
      <c r="A393" s="37" t="s">
        <v>2004</v>
      </c>
      <c r="B393" s="51">
        <v>0</v>
      </c>
      <c r="C393" s="14" t="s">
        <v>561</v>
      </c>
      <c r="D393" s="51">
        <v>0</v>
      </c>
    </row>
    <row r="394" spans="1:4">
      <c r="A394" s="37" t="s">
        <v>2003</v>
      </c>
      <c r="B394" s="51">
        <v>11</v>
      </c>
      <c r="C394" s="14" t="s">
        <v>562</v>
      </c>
      <c r="D394" s="51">
        <v>0</v>
      </c>
    </row>
    <row r="395" spans="1:4">
      <c r="A395" s="37" t="s">
        <v>2002</v>
      </c>
      <c r="B395" s="51">
        <v>94</v>
      </c>
      <c r="C395" s="14" t="s">
        <v>366</v>
      </c>
      <c r="D395" s="51">
        <v>0</v>
      </c>
    </row>
    <row r="396" spans="1:4">
      <c r="A396" s="37" t="s">
        <v>2001</v>
      </c>
      <c r="B396" s="51">
        <v>106</v>
      </c>
      <c r="C396" s="14" t="s">
        <v>563</v>
      </c>
      <c r="D396" s="51">
        <v>0</v>
      </c>
    </row>
    <row r="397" spans="1:4">
      <c r="A397" s="37" t="s">
        <v>2000</v>
      </c>
      <c r="B397" s="51">
        <v>18</v>
      </c>
      <c r="C397" s="31" t="s">
        <v>201</v>
      </c>
      <c r="D397" s="51">
        <f>SUM(D398:D405)</f>
        <v>0</v>
      </c>
    </row>
    <row r="398" spans="1:4">
      <c r="A398" s="37" t="s">
        <v>1999</v>
      </c>
      <c r="B398" s="51">
        <v>9</v>
      </c>
      <c r="C398" s="14" t="s">
        <v>357</v>
      </c>
      <c r="D398" s="51">
        <v>0</v>
      </c>
    </row>
    <row r="399" spans="1:4">
      <c r="A399" s="37" t="s">
        <v>1998</v>
      </c>
      <c r="B399" s="51">
        <v>6</v>
      </c>
      <c r="C399" s="14" t="s">
        <v>358</v>
      </c>
      <c r="D399" s="51">
        <v>0</v>
      </c>
    </row>
    <row r="400" spans="1:4">
      <c r="A400" s="37" t="s">
        <v>1997</v>
      </c>
      <c r="B400" s="51">
        <v>0</v>
      </c>
      <c r="C400" s="14" t="s">
        <v>359</v>
      </c>
      <c r="D400" s="51">
        <v>0</v>
      </c>
    </row>
    <row r="401" spans="1:4">
      <c r="A401" s="37" t="s">
        <v>1996</v>
      </c>
      <c r="B401" s="51">
        <v>15</v>
      </c>
      <c r="C401" s="14" t="s">
        <v>564</v>
      </c>
      <c r="D401" s="51">
        <v>0</v>
      </c>
    </row>
    <row r="402" spans="1:4">
      <c r="A402" s="37" t="s">
        <v>1995</v>
      </c>
      <c r="B402" s="51">
        <v>103</v>
      </c>
      <c r="C402" s="14" t="s">
        <v>565</v>
      </c>
      <c r="D402" s="51">
        <v>0</v>
      </c>
    </row>
    <row r="403" spans="1:4">
      <c r="A403" s="37" t="s">
        <v>1994</v>
      </c>
      <c r="B403" s="51">
        <v>0</v>
      </c>
      <c r="C403" s="14" t="s">
        <v>566</v>
      </c>
      <c r="D403" s="51">
        <v>0</v>
      </c>
    </row>
    <row r="404" spans="1:4">
      <c r="A404" s="37" t="s">
        <v>2091</v>
      </c>
      <c r="B404" s="51">
        <v>0</v>
      </c>
      <c r="C404" s="14" t="s">
        <v>366</v>
      </c>
      <c r="D404" s="51">
        <v>0</v>
      </c>
    </row>
    <row r="405" spans="1:4">
      <c r="A405" s="37" t="s">
        <v>2090</v>
      </c>
      <c r="B405" s="51">
        <v>0</v>
      </c>
      <c r="C405" s="14" t="s">
        <v>567</v>
      </c>
      <c r="D405" s="51">
        <v>0</v>
      </c>
    </row>
    <row r="406" spans="1:4">
      <c r="A406" s="37" t="s">
        <v>2089</v>
      </c>
      <c r="B406" s="51">
        <v>0</v>
      </c>
      <c r="C406" s="31" t="s">
        <v>202</v>
      </c>
      <c r="D406" s="51">
        <f>SUM(D407:D413)</f>
        <v>0</v>
      </c>
    </row>
    <row r="407" spans="1:4">
      <c r="A407" s="37" t="s">
        <v>2088</v>
      </c>
      <c r="B407" s="51">
        <v>21</v>
      </c>
      <c r="C407" s="14" t="s">
        <v>357</v>
      </c>
      <c r="D407" s="51">
        <v>0</v>
      </c>
    </row>
    <row r="408" spans="1:4">
      <c r="A408" s="48" t="s">
        <v>2087</v>
      </c>
      <c r="B408" s="51">
        <f>SUM(B409:B411)</f>
        <v>241</v>
      </c>
      <c r="C408" s="14" t="s">
        <v>358</v>
      </c>
      <c r="D408" s="51">
        <v>0</v>
      </c>
    </row>
    <row r="409" spans="1:4">
      <c r="A409" s="37" t="s">
        <v>2086</v>
      </c>
      <c r="B409" s="51">
        <v>241</v>
      </c>
      <c r="C409" s="14" t="s">
        <v>359</v>
      </c>
      <c r="D409" s="51">
        <v>0</v>
      </c>
    </row>
    <row r="410" spans="1:4">
      <c r="A410" s="37" t="s">
        <v>2085</v>
      </c>
      <c r="B410" s="51">
        <v>0</v>
      </c>
      <c r="C410" s="14" t="s">
        <v>568</v>
      </c>
      <c r="D410" s="51">
        <v>0</v>
      </c>
    </row>
    <row r="411" spans="1:4">
      <c r="A411" s="37" t="s">
        <v>2084</v>
      </c>
      <c r="B411" s="51">
        <v>0</v>
      </c>
      <c r="C411" s="14" t="s">
        <v>569</v>
      </c>
      <c r="D411" s="51">
        <v>0</v>
      </c>
    </row>
    <row r="412" spans="1:4">
      <c r="A412" s="48" t="s">
        <v>2083</v>
      </c>
      <c r="B412" s="51">
        <f>SUM(B413:B415)</f>
        <v>18</v>
      </c>
      <c r="C412" s="14" t="s">
        <v>366</v>
      </c>
      <c r="D412" s="51">
        <v>0</v>
      </c>
    </row>
    <row r="413" spans="1:4">
      <c r="A413" s="37" t="s">
        <v>2082</v>
      </c>
      <c r="B413" s="51">
        <v>18</v>
      </c>
      <c r="C413" s="14" t="s">
        <v>570</v>
      </c>
      <c r="D413" s="51">
        <v>0</v>
      </c>
    </row>
    <row r="414" spans="1:4">
      <c r="A414" s="37" t="s">
        <v>2081</v>
      </c>
      <c r="B414" s="51">
        <v>0</v>
      </c>
      <c r="C414" s="31" t="s">
        <v>203</v>
      </c>
      <c r="D414" s="51">
        <f>SUM(D415:D421)</f>
        <v>0</v>
      </c>
    </row>
    <row r="415" spans="1:4">
      <c r="A415" s="37" t="s">
        <v>2080</v>
      </c>
      <c r="B415" s="51">
        <v>0</v>
      </c>
      <c r="C415" s="14" t="s">
        <v>357</v>
      </c>
      <c r="D415" s="51">
        <v>0</v>
      </c>
    </row>
    <row r="416" spans="1:4">
      <c r="A416" s="48" t="s">
        <v>2079</v>
      </c>
      <c r="B416" s="51">
        <f>SUM(B417:B421)</f>
        <v>0</v>
      </c>
      <c r="C416" s="14" t="s">
        <v>358</v>
      </c>
      <c r="D416" s="51">
        <v>0</v>
      </c>
    </row>
    <row r="417" spans="1:4">
      <c r="A417" s="37" t="s">
        <v>2078</v>
      </c>
      <c r="B417" s="51">
        <v>0</v>
      </c>
      <c r="C417" s="14" t="s">
        <v>571</v>
      </c>
      <c r="D417" s="51">
        <v>0</v>
      </c>
    </row>
    <row r="418" spans="1:4">
      <c r="A418" s="37" t="s">
        <v>2077</v>
      </c>
      <c r="B418" s="51">
        <v>0</v>
      </c>
      <c r="C418" s="14" t="s">
        <v>572</v>
      </c>
      <c r="D418" s="51">
        <v>0</v>
      </c>
    </row>
    <row r="419" spans="1:4">
      <c r="A419" s="37" t="s">
        <v>2076</v>
      </c>
      <c r="B419" s="51">
        <v>0</v>
      </c>
      <c r="C419" s="14" t="s">
        <v>573</v>
      </c>
      <c r="D419" s="51">
        <v>0</v>
      </c>
    </row>
    <row r="420" spans="1:4">
      <c r="A420" s="37" t="s">
        <v>2075</v>
      </c>
      <c r="B420" s="51">
        <v>0</v>
      </c>
      <c r="C420" s="14" t="s">
        <v>536</v>
      </c>
      <c r="D420" s="51">
        <v>0</v>
      </c>
    </row>
    <row r="421" spans="1:4">
      <c r="A421" s="37" t="s">
        <v>2074</v>
      </c>
      <c r="B421" s="51">
        <v>0</v>
      </c>
      <c r="C421" s="14" t="s">
        <v>574</v>
      </c>
      <c r="D421" s="51">
        <v>0</v>
      </c>
    </row>
    <row r="422" spans="1:4">
      <c r="A422" s="48" t="s">
        <v>2073</v>
      </c>
      <c r="B422" s="51">
        <f>SUM(B423:B424)</f>
        <v>0</v>
      </c>
      <c r="C422" s="31" t="s">
        <v>1614</v>
      </c>
      <c r="D422" s="51">
        <f>SUM(D423:D430)</f>
        <v>0</v>
      </c>
    </row>
    <row r="423" spans="1:4">
      <c r="A423" s="37" t="s">
        <v>2072</v>
      </c>
      <c r="B423" s="51">
        <v>0</v>
      </c>
      <c r="C423" s="14" t="s">
        <v>1631</v>
      </c>
      <c r="D423" s="51">
        <v>0</v>
      </c>
    </row>
    <row r="424" spans="1:4">
      <c r="A424" s="37" t="s">
        <v>2071</v>
      </c>
      <c r="B424" s="51">
        <v>0</v>
      </c>
      <c r="C424" s="14" t="s">
        <v>357</v>
      </c>
      <c r="D424" s="51">
        <v>0</v>
      </c>
    </row>
    <row r="425" spans="1:4">
      <c r="A425" s="48" t="s">
        <v>2070</v>
      </c>
      <c r="B425" s="51">
        <f>SUM(B426:B427)</f>
        <v>0</v>
      </c>
      <c r="C425" s="14" t="s">
        <v>1630</v>
      </c>
      <c r="D425" s="51">
        <v>0</v>
      </c>
    </row>
    <row r="426" spans="1:4">
      <c r="A426" s="37" t="s">
        <v>2067</v>
      </c>
      <c r="B426" s="51">
        <v>0</v>
      </c>
      <c r="C426" s="14" t="s">
        <v>1629</v>
      </c>
      <c r="D426" s="51">
        <v>0</v>
      </c>
    </row>
    <row r="427" spans="1:4">
      <c r="A427" s="37" t="s">
        <v>2069</v>
      </c>
      <c r="B427" s="51">
        <v>0</v>
      </c>
      <c r="C427" s="14" t="s">
        <v>1628</v>
      </c>
      <c r="D427" s="51">
        <v>0</v>
      </c>
    </row>
    <row r="428" spans="1:4">
      <c r="A428" s="48" t="s">
        <v>2068</v>
      </c>
      <c r="B428" s="51">
        <f>SUM(B429:B431)</f>
        <v>41</v>
      </c>
      <c r="C428" s="14" t="s">
        <v>1627</v>
      </c>
      <c r="D428" s="51">
        <v>0</v>
      </c>
    </row>
    <row r="429" spans="1:4">
      <c r="A429" s="37" t="s">
        <v>2067</v>
      </c>
      <c r="B429" s="51">
        <v>35</v>
      </c>
      <c r="C429" s="14" t="s">
        <v>1626</v>
      </c>
      <c r="D429" s="51">
        <v>0</v>
      </c>
    </row>
    <row r="430" spans="1:4">
      <c r="A430" s="37" t="s">
        <v>2059</v>
      </c>
      <c r="B430" s="51">
        <v>0</v>
      </c>
      <c r="C430" s="14" t="s">
        <v>1625</v>
      </c>
      <c r="D430" s="51">
        <v>0</v>
      </c>
    </row>
    <row r="431" spans="1:4">
      <c r="A431" s="37" t="s">
        <v>2066</v>
      </c>
      <c r="B431" s="51">
        <v>6</v>
      </c>
      <c r="C431" s="31" t="s">
        <v>575</v>
      </c>
      <c r="D431" s="51">
        <f>D432+D433</f>
        <v>0</v>
      </c>
    </row>
    <row r="432" spans="1:4">
      <c r="A432" s="48" t="s">
        <v>2065</v>
      </c>
      <c r="B432" s="51">
        <f>B433</f>
        <v>0</v>
      </c>
      <c r="C432" s="14" t="s">
        <v>576</v>
      </c>
      <c r="D432" s="51">
        <v>0</v>
      </c>
    </row>
    <row r="433" spans="1:4">
      <c r="A433" s="37" t="s">
        <v>2064</v>
      </c>
      <c r="B433" s="51">
        <v>0</v>
      </c>
      <c r="C433" s="14" t="s">
        <v>577</v>
      </c>
      <c r="D433" s="51">
        <v>0</v>
      </c>
    </row>
    <row r="434" spans="1:4">
      <c r="A434" s="48" t="s">
        <v>2063</v>
      </c>
      <c r="B434" s="51">
        <f>SUM(B435:B436)</f>
        <v>0</v>
      </c>
      <c r="C434" s="31" t="s">
        <v>205</v>
      </c>
      <c r="D434" s="51">
        <f>SUM(D435,D440,D449,D456,D462,D466,D470,D474,D480,D487)</f>
        <v>79169</v>
      </c>
    </row>
    <row r="435" spans="1:4">
      <c r="A435" s="37" t="s">
        <v>2062</v>
      </c>
      <c r="B435" s="51">
        <v>0</v>
      </c>
      <c r="C435" s="31" t="s">
        <v>206</v>
      </c>
      <c r="D435" s="51">
        <f>SUM(D436:D439)</f>
        <v>914</v>
      </c>
    </row>
    <row r="436" spans="1:4">
      <c r="A436" s="37" t="s">
        <v>2061</v>
      </c>
      <c r="B436" s="51">
        <v>0</v>
      </c>
      <c r="C436" s="14" t="s">
        <v>357</v>
      </c>
      <c r="D436" s="51">
        <v>329</v>
      </c>
    </row>
    <row r="437" spans="1:4">
      <c r="A437" s="48" t="s">
        <v>2060</v>
      </c>
      <c r="B437" s="51">
        <f>SUM(B438:B439)</f>
        <v>0</v>
      </c>
      <c r="C437" s="14" t="s">
        <v>358</v>
      </c>
      <c r="D437" s="51">
        <v>0</v>
      </c>
    </row>
    <row r="438" spans="1:4">
      <c r="A438" s="37" t="s">
        <v>2059</v>
      </c>
      <c r="B438" s="51">
        <v>0</v>
      </c>
      <c r="C438" s="14" t="s">
        <v>359</v>
      </c>
      <c r="D438" s="51">
        <v>37</v>
      </c>
    </row>
    <row r="439" spans="1:4">
      <c r="A439" s="37" t="s">
        <v>2058</v>
      </c>
      <c r="B439" s="51">
        <v>0</v>
      </c>
      <c r="C439" s="14" t="s">
        <v>578</v>
      </c>
      <c r="D439" s="51">
        <v>548</v>
      </c>
    </row>
    <row r="440" spans="1:4">
      <c r="A440" s="48" t="s">
        <v>2057</v>
      </c>
      <c r="B440" s="51">
        <f>SUM(B441:B442)</f>
        <v>340</v>
      </c>
      <c r="C440" s="31" t="s">
        <v>207</v>
      </c>
      <c r="D440" s="51">
        <f>SUM(D441:D448)</f>
        <v>74354</v>
      </c>
    </row>
    <row r="441" spans="1:4">
      <c r="A441" s="37" t="s">
        <v>2056</v>
      </c>
      <c r="B441" s="51">
        <v>340</v>
      </c>
      <c r="C441" s="14" t="s">
        <v>579</v>
      </c>
      <c r="D441" s="51">
        <v>2065</v>
      </c>
    </row>
    <row r="442" spans="1:4">
      <c r="A442" s="37" t="s">
        <v>2055</v>
      </c>
      <c r="B442" s="51">
        <v>0</v>
      </c>
      <c r="C442" s="14" t="s">
        <v>580</v>
      </c>
      <c r="D442" s="51">
        <v>43339</v>
      </c>
    </row>
    <row r="443" spans="1:4">
      <c r="A443" s="48" t="s">
        <v>2054</v>
      </c>
      <c r="B443" s="51">
        <f>SUM(B444:B446)</f>
        <v>0</v>
      </c>
      <c r="C443" s="14" t="s">
        <v>581</v>
      </c>
      <c r="D443" s="51">
        <v>20176</v>
      </c>
    </row>
    <row r="444" spans="1:4">
      <c r="A444" s="37" t="s">
        <v>2053</v>
      </c>
      <c r="B444" s="51">
        <v>0</v>
      </c>
      <c r="C444" s="14" t="s">
        <v>582</v>
      </c>
      <c r="D444" s="51">
        <v>5518</v>
      </c>
    </row>
    <row r="445" spans="1:4">
      <c r="A445" s="37" t="s">
        <v>2052</v>
      </c>
      <c r="B445" s="51">
        <v>0</v>
      </c>
      <c r="C445" s="14" t="s">
        <v>583</v>
      </c>
      <c r="D445" s="51">
        <v>81</v>
      </c>
    </row>
    <row r="446" spans="1:4">
      <c r="A446" s="37" t="s">
        <v>2051</v>
      </c>
      <c r="B446" s="51">
        <v>0</v>
      </c>
      <c r="C446" s="14" t="s">
        <v>584</v>
      </c>
      <c r="D446" s="51">
        <v>0</v>
      </c>
    </row>
    <row r="447" spans="1:4">
      <c r="A447" s="48" t="s">
        <v>2050</v>
      </c>
      <c r="B447" s="51">
        <f>SUM(B448:B449)</f>
        <v>0</v>
      </c>
      <c r="C447" s="14" t="s">
        <v>585</v>
      </c>
      <c r="D447" s="51">
        <v>0</v>
      </c>
    </row>
    <row r="448" spans="1:4">
      <c r="A448" s="37" t="s">
        <v>2049</v>
      </c>
      <c r="B448" s="51">
        <v>0</v>
      </c>
      <c r="C448" s="14" t="s">
        <v>586</v>
      </c>
      <c r="D448" s="51">
        <v>3175</v>
      </c>
    </row>
    <row r="449" spans="1:4">
      <c r="A449" s="37" t="s">
        <v>2048</v>
      </c>
      <c r="B449" s="51">
        <v>0</v>
      </c>
      <c r="C449" s="31" t="s">
        <v>208</v>
      </c>
      <c r="D449" s="51">
        <f>SUM(D450:D455)</f>
        <v>2681</v>
      </c>
    </row>
    <row r="450" spans="1:4">
      <c r="A450" s="48" t="s">
        <v>2047</v>
      </c>
      <c r="B450" s="51">
        <f>B451</f>
        <v>0</v>
      </c>
      <c r="C450" s="14" t="s">
        <v>587</v>
      </c>
      <c r="D450" s="51">
        <v>0</v>
      </c>
    </row>
    <row r="451" spans="1:4">
      <c r="A451" s="37" t="s">
        <v>2046</v>
      </c>
      <c r="B451" s="51">
        <v>0</v>
      </c>
      <c r="C451" s="14" t="s">
        <v>588</v>
      </c>
      <c r="D451" s="51">
        <v>2181</v>
      </c>
    </row>
    <row r="452" spans="1:4">
      <c r="A452" s="48" t="s">
        <v>2045</v>
      </c>
      <c r="B452" s="51">
        <f>SUM(B453:B469)</f>
        <v>29</v>
      </c>
      <c r="C452" s="14" t="s">
        <v>589</v>
      </c>
      <c r="D452" s="51">
        <v>0</v>
      </c>
    </row>
    <row r="453" spans="1:4">
      <c r="A453" s="37" t="s">
        <v>2044</v>
      </c>
      <c r="B453" s="51">
        <v>0</v>
      </c>
      <c r="C453" s="14" t="s">
        <v>590</v>
      </c>
      <c r="D453" s="51">
        <v>500</v>
      </c>
    </row>
    <row r="454" spans="1:4">
      <c r="A454" s="37" t="s">
        <v>2139</v>
      </c>
      <c r="B454" s="51">
        <v>0</v>
      </c>
      <c r="C454" s="14" t="s">
        <v>591</v>
      </c>
      <c r="D454" s="51">
        <v>0</v>
      </c>
    </row>
    <row r="455" spans="1:4">
      <c r="A455" s="37" t="s">
        <v>2138</v>
      </c>
      <c r="B455" s="51">
        <v>0</v>
      </c>
      <c r="C455" s="14" t="s">
        <v>592</v>
      </c>
      <c r="D455" s="51">
        <v>0</v>
      </c>
    </row>
    <row r="456" spans="1:4">
      <c r="A456" s="37" t="s">
        <v>2137</v>
      </c>
      <c r="B456" s="51">
        <v>0</v>
      </c>
      <c r="C456" s="31" t="s">
        <v>209</v>
      </c>
      <c r="D456" s="51">
        <f>SUM(D457:D461)</f>
        <v>0</v>
      </c>
    </row>
    <row r="457" spans="1:4">
      <c r="A457" s="37" t="s">
        <v>2136</v>
      </c>
      <c r="B457" s="51">
        <v>0</v>
      </c>
      <c r="C457" s="14" t="s">
        <v>593</v>
      </c>
      <c r="D457" s="51">
        <v>0</v>
      </c>
    </row>
    <row r="458" spans="1:4">
      <c r="A458" s="37" t="s">
        <v>2135</v>
      </c>
      <c r="B458" s="51">
        <v>0</v>
      </c>
      <c r="C458" s="14" t="s">
        <v>594</v>
      </c>
      <c r="D458" s="51">
        <v>0</v>
      </c>
    </row>
    <row r="459" spans="1:4">
      <c r="A459" s="37" t="s">
        <v>2134</v>
      </c>
      <c r="B459" s="51">
        <v>0</v>
      </c>
      <c r="C459" s="14" t="s">
        <v>595</v>
      </c>
      <c r="D459" s="51">
        <v>0</v>
      </c>
    </row>
    <row r="460" spans="1:4">
      <c r="A460" s="37" t="s">
        <v>2059</v>
      </c>
      <c r="B460" s="51">
        <v>0</v>
      </c>
      <c r="C460" s="14" t="s">
        <v>596</v>
      </c>
      <c r="D460" s="51">
        <v>0</v>
      </c>
    </row>
    <row r="461" spans="1:4">
      <c r="A461" s="37" t="s">
        <v>2133</v>
      </c>
      <c r="B461" s="51">
        <v>29</v>
      </c>
      <c r="C461" s="14" t="s">
        <v>597</v>
      </c>
      <c r="D461" s="51">
        <v>0</v>
      </c>
    </row>
    <row r="462" spans="1:4">
      <c r="A462" s="37" t="s">
        <v>2132</v>
      </c>
      <c r="B462" s="51">
        <v>0</v>
      </c>
      <c r="C462" s="31" t="s">
        <v>210</v>
      </c>
      <c r="D462" s="51">
        <f>SUM(D463:D465)</f>
        <v>0</v>
      </c>
    </row>
    <row r="463" spans="1:4">
      <c r="A463" s="37" t="s">
        <v>2131</v>
      </c>
      <c r="B463" s="51">
        <v>0</v>
      </c>
      <c r="C463" s="14" t="s">
        <v>598</v>
      </c>
      <c r="D463" s="51">
        <v>0</v>
      </c>
    </row>
    <row r="464" spans="1:4">
      <c r="A464" s="37" t="s">
        <v>2130</v>
      </c>
      <c r="B464" s="51">
        <v>0</v>
      </c>
      <c r="C464" s="14" t="s">
        <v>599</v>
      </c>
      <c r="D464" s="51">
        <v>0</v>
      </c>
    </row>
    <row r="465" spans="1:4">
      <c r="A465" s="37" t="s">
        <v>2129</v>
      </c>
      <c r="B465" s="51">
        <v>0</v>
      </c>
      <c r="C465" s="14" t="s">
        <v>600</v>
      </c>
      <c r="D465" s="51">
        <v>0</v>
      </c>
    </row>
    <row r="466" spans="1:4">
      <c r="A466" s="37" t="s">
        <v>2128</v>
      </c>
      <c r="B466" s="51">
        <v>0</v>
      </c>
      <c r="C466" s="31" t="s">
        <v>211</v>
      </c>
      <c r="D466" s="51">
        <f>SUM(D467:D469)</f>
        <v>0</v>
      </c>
    </row>
    <row r="467" spans="1:4">
      <c r="A467" s="37" t="s">
        <v>2127</v>
      </c>
      <c r="B467" s="51">
        <v>0</v>
      </c>
      <c r="C467" s="14" t="s">
        <v>601</v>
      </c>
      <c r="D467" s="51">
        <v>0</v>
      </c>
    </row>
    <row r="468" spans="1:4">
      <c r="A468" s="37" t="s">
        <v>2126</v>
      </c>
      <c r="B468" s="51">
        <v>0</v>
      </c>
      <c r="C468" s="14" t="s">
        <v>602</v>
      </c>
      <c r="D468" s="51">
        <v>0</v>
      </c>
    </row>
    <row r="469" spans="1:4">
      <c r="A469" s="37" t="s">
        <v>2125</v>
      </c>
      <c r="B469" s="51">
        <v>0</v>
      </c>
      <c r="C469" s="14" t="s">
        <v>603</v>
      </c>
      <c r="D469" s="51">
        <v>0</v>
      </c>
    </row>
    <row r="470" spans="1:4">
      <c r="A470" s="48" t="s">
        <v>2124</v>
      </c>
      <c r="B470" s="51">
        <f>SUM(B471:B472)</f>
        <v>0</v>
      </c>
      <c r="C470" s="31" t="s">
        <v>212</v>
      </c>
      <c r="D470" s="51">
        <f>SUM(D471:D473)</f>
        <v>183</v>
      </c>
    </row>
    <row r="471" spans="1:4">
      <c r="A471" s="37" t="s">
        <v>2123</v>
      </c>
      <c r="B471" s="51">
        <v>0</v>
      </c>
      <c r="C471" s="14" t="s">
        <v>604</v>
      </c>
      <c r="D471" s="51">
        <v>183</v>
      </c>
    </row>
    <row r="472" spans="1:4">
      <c r="A472" s="37" t="s">
        <v>2122</v>
      </c>
      <c r="B472" s="51">
        <v>0</v>
      </c>
      <c r="C472" s="14" t="s">
        <v>605</v>
      </c>
      <c r="D472" s="51">
        <v>0</v>
      </c>
    </row>
    <row r="473" spans="1:4">
      <c r="A473" s="48" t="s">
        <v>2121</v>
      </c>
      <c r="B473" s="51">
        <f>B474</f>
        <v>0</v>
      </c>
      <c r="C473" s="14" t="s">
        <v>606</v>
      </c>
      <c r="D473" s="51">
        <v>0</v>
      </c>
    </row>
    <row r="474" spans="1:4">
      <c r="A474" s="37" t="s">
        <v>2120</v>
      </c>
      <c r="B474" s="51">
        <v>0</v>
      </c>
      <c r="C474" s="31" t="s">
        <v>213</v>
      </c>
      <c r="D474" s="51">
        <f>SUM(D475:D479)</f>
        <v>415</v>
      </c>
    </row>
    <row r="475" spans="1:4">
      <c r="A475" s="48" t="s">
        <v>2119</v>
      </c>
      <c r="B475" s="51">
        <f>B476</f>
        <v>0</v>
      </c>
      <c r="C475" s="14" t="s">
        <v>607</v>
      </c>
      <c r="D475" s="51">
        <v>0</v>
      </c>
    </row>
    <row r="476" spans="1:4">
      <c r="A476" s="37" t="s">
        <v>2118</v>
      </c>
      <c r="B476" s="51">
        <v>0</v>
      </c>
      <c r="C476" s="14" t="s">
        <v>608</v>
      </c>
      <c r="D476" s="51">
        <v>415</v>
      </c>
    </row>
    <row r="477" spans="1:4">
      <c r="A477" s="48" t="s">
        <v>2117</v>
      </c>
      <c r="B477" s="51">
        <f>B478</f>
        <v>0</v>
      </c>
      <c r="C477" s="14" t="s">
        <v>609</v>
      </c>
      <c r="D477" s="51">
        <v>0</v>
      </c>
    </row>
    <row r="478" spans="1:4">
      <c r="A478" s="37" t="s">
        <v>2116</v>
      </c>
      <c r="B478" s="51">
        <v>0</v>
      </c>
      <c r="C478" s="14" t="s">
        <v>610</v>
      </c>
      <c r="D478" s="51">
        <v>0</v>
      </c>
    </row>
    <row r="479" spans="1:4">
      <c r="A479" s="48" t="s">
        <v>2115</v>
      </c>
      <c r="B479" s="51">
        <f>B480</f>
        <v>0</v>
      </c>
      <c r="C479" s="14" t="s">
        <v>611</v>
      </c>
      <c r="D479" s="51">
        <v>0</v>
      </c>
    </row>
    <row r="480" spans="1:4">
      <c r="A480" s="37" t="s">
        <v>2114</v>
      </c>
      <c r="B480" s="51">
        <v>0</v>
      </c>
      <c r="C480" s="31" t="s">
        <v>214</v>
      </c>
      <c r="D480" s="51">
        <f>SUM(D481:D486)</f>
        <v>600</v>
      </c>
    </row>
    <row r="481" spans="1:4">
      <c r="A481" s="48" t="s">
        <v>2113</v>
      </c>
      <c r="B481" s="51">
        <f>SUM(B482:B483)</f>
        <v>0</v>
      </c>
      <c r="C481" s="14" t="s">
        <v>612</v>
      </c>
      <c r="D481" s="51">
        <v>90</v>
      </c>
    </row>
    <row r="482" spans="1:4">
      <c r="A482" s="37" t="s">
        <v>2112</v>
      </c>
      <c r="B482" s="51">
        <v>0</v>
      </c>
      <c r="C482" s="14" t="s">
        <v>613</v>
      </c>
      <c r="D482" s="51">
        <v>145</v>
      </c>
    </row>
    <row r="483" spans="1:4">
      <c r="A483" s="37" t="s">
        <v>2111</v>
      </c>
      <c r="B483" s="51">
        <v>0</v>
      </c>
      <c r="C483" s="14" t="s">
        <v>614</v>
      </c>
      <c r="D483" s="51">
        <v>0</v>
      </c>
    </row>
    <row r="484" spans="1:4">
      <c r="A484" s="48" t="s">
        <v>2110</v>
      </c>
      <c r="B484" s="51">
        <f>SUM(B485:B486)</f>
        <v>839</v>
      </c>
      <c r="C484" s="14" t="s">
        <v>615</v>
      </c>
      <c r="D484" s="51">
        <v>0</v>
      </c>
    </row>
    <row r="485" spans="1:4">
      <c r="A485" s="37" t="s">
        <v>2109</v>
      </c>
      <c r="B485" s="51">
        <v>839</v>
      </c>
      <c r="C485" s="14" t="s">
        <v>616</v>
      </c>
      <c r="D485" s="51">
        <v>180</v>
      </c>
    </row>
    <row r="486" spans="1:4">
      <c r="A486" s="37" t="s">
        <v>2108</v>
      </c>
      <c r="B486" s="51">
        <v>0</v>
      </c>
      <c r="C486" s="14" t="s">
        <v>617</v>
      </c>
      <c r="D486" s="51">
        <v>185</v>
      </c>
    </row>
    <row r="487" spans="1:4">
      <c r="A487" s="48" t="s">
        <v>2107</v>
      </c>
      <c r="B487" s="51">
        <f>SUM(B488:B494)</f>
        <v>0</v>
      </c>
      <c r="C487" s="31" t="s">
        <v>618</v>
      </c>
      <c r="D487" s="51">
        <f>D488</f>
        <v>22</v>
      </c>
    </row>
    <row r="488" spans="1:4">
      <c r="A488" s="37" t="s">
        <v>2106</v>
      </c>
      <c r="B488" s="51">
        <v>0</v>
      </c>
      <c r="C488" s="14" t="s">
        <v>619</v>
      </c>
      <c r="D488" s="51">
        <v>22</v>
      </c>
    </row>
    <row r="489" spans="1:4">
      <c r="A489" s="37" t="s">
        <v>2105</v>
      </c>
      <c r="B489" s="51">
        <v>0</v>
      </c>
      <c r="C489" s="31" t="s">
        <v>216</v>
      </c>
      <c r="D489" s="51">
        <f>SUM(D490,D495,D504,D510,D516,D521,D526,D533,D537,D540)</f>
        <v>1190</v>
      </c>
    </row>
    <row r="490" spans="1:4">
      <c r="A490" s="37" t="s">
        <v>2053</v>
      </c>
      <c r="B490" s="51">
        <v>0</v>
      </c>
      <c r="C490" s="31" t="s">
        <v>217</v>
      </c>
      <c r="D490" s="51">
        <f>SUM(D491:D494)</f>
        <v>155</v>
      </c>
    </row>
    <row r="491" spans="1:4">
      <c r="A491" s="37" t="s">
        <v>2104</v>
      </c>
      <c r="B491" s="51">
        <v>0</v>
      </c>
      <c r="C491" s="14" t="s">
        <v>357</v>
      </c>
      <c r="D491" s="51">
        <v>154</v>
      </c>
    </row>
    <row r="492" spans="1:4">
      <c r="A492" s="37" t="s">
        <v>2103</v>
      </c>
      <c r="B492" s="51">
        <v>0</v>
      </c>
      <c r="C492" s="14" t="s">
        <v>358</v>
      </c>
      <c r="D492" s="51">
        <v>1</v>
      </c>
    </row>
    <row r="493" spans="1:4">
      <c r="A493" s="37" t="s">
        <v>2102</v>
      </c>
      <c r="B493" s="51">
        <v>0</v>
      </c>
      <c r="C493" s="14" t="s">
        <v>359</v>
      </c>
      <c r="D493" s="51">
        <v>0</v>
      </c>
    </row>
    <row r="494" spans="1:4">
      <c r="A494" s="37" t="s">
        <v>2101</v>
      </c>
      <c r="B494" s="51">
        <v>0</v>
      </c>
      <c r="C494" s="14" t="s">
        <v>620</v>
      </c>
      <c r="D494" s="51">
        <v>0</v>
      </c>
    </row>
    <row r="495" spans="1:4">
      <c r="A495" s="48" t="s">
        <v>2100</v>
      </c>
      <c r="B495" s="51">
        <f>B496</f>
        <v>0</v>
      </c>
      <c r="C495" s="31" t="s">
        <v>218</v>
      </c>
      <c r="D495" s="51">
        <f>SUM(D496:D503)</f>
        <v>0</v>
      </c>
    </row>
    <row r="496" spans="1:4">
      <c r="A496" s="37" t="s">
        <v>2099</v>
      </c>
      <c r="B496" s="51">
        <v>0</v>
      </c>
      <c r="C496" s="14" t="s">
        <v>621</v>
      </c>
      <c r="D496" s="51">
        <v>0</v>
      </c>
    </row>
    <row r="497" spans="1:4">
      <c r="A497" s="48" t="s">
        <v>2098</v>
      </c>
      <c r="B497" s="51">
        <f>SUM(B498:B502)</f>
        <v>80</v>
      </c>
      <c r="C497" s="14" t="s">
        <v>622</v>
      </c>
      <c r="D497" s="51">
        <v>0</v>
      </c>
    </row>
    <row r="498" spans="1:4">
      <c r="A498" s="37" t="s">
        <v>2097</v>
      </c>
      <c r="B498" s="51">
        <v>0</v>
      </c>
      <c r="C498" s="14" t="s">
        <v>623</v>
      </c>
      <c r="D498" s="51">
        <v>0</v>
      </c>
    </row>
    <row r="499" spans="1:4">
      <c r="A499" s="37" t="s">
        <v>2096</v>
      </c>
      <c r="B499" s="51">
        <v>0</v>
      </c>
      <c r="C499" s="14" t="s">
        <v>624</v>
      </c>
      <c r="D499" s="51">
        <v>0</v>
      </c>
    </row>
    <row r="500" spans="1:4">
      <c r="A500" s="37" t="s">
        <v>2095</v>
      </c>
      <c r="B500" s="51">
        <v>80</v>
      </c>
      <c r="C500" s="14" t="s">
        <v>625</v>
      </c>
      <c r="D500" s="51">
        <v>0</v>
      </c>
    </row>
    <row r="501" spans="1:4">
      <c r="A501" s="37" t="s">
        <v>2094</v>
      </c>
      <c r="B501" s="51">
        <v>0</v>
      </c>
      <c r="C501" s="14" t="s">
        <v>626</v>
      </c>
      <c r="D501" s="51">
        <v>0</v>
      </c>
    </row>
    <row r="502" spans="1:4">
      <c r="A502" s="37" t="s">
        <v>2093</v>
      </c>
      <c r="B502" s="51">
        <v>0</v>
      </c>
      <c r="C502" s="14" t="s">
        <v>627</v>
      </c>
      <c r="D502" s="51">
        <v>0</v>
      </c>
    </row>
    <row r="503" spans="1:4">
      <c r="A503" s="48" t="s">
        <v>2092</v>
      </c>
      <c r="B503" s="51">
        <f>B504</f>
        <v>0</v>
      </c>
      <c r="C503" s="14" t="s">
        <v>628</v>
      </c>
      <c r="D503" s="51">
        <v>0</v>
      </c>
    </row>
    <row r="504" spans="1:4">
      <c r="A504" s="37" t="s">
        <v>2187</v>
      </c>
      <c r="B504" s="51">
        <v>0</v>
      </c>
      <c r="C504" s="31" t="s">
        <v>219</v>
      </c>
      <c r="D504" s="51">
        <f>SUM(D505:D509)</f>
        <v>0</v>
      </c>
    </row>
    <row r="505" spans="1:4">
      <c r="A505" s="48" t="s">
        <v>2186</v>
      </c>
      <c r="B505" s="51">
        <f>SUM(B506:B509)</f>
        <v>0</v>
      </c>
      <c r="C505" s="14" t="s">
        <v>621</v>
      </c>
      <c r="D505" s="51">
        <v>0</v>
      </c>
    </row>
    <row r="506" spans="1:4">
      <c r="A506" s="37" t="s">
        <v>2185</v>
      </c>
      <c r="B506" s="51">
        <v>0</v>
      </c>
      <c r="C506" s="14" t="s">
        <v>629</v>
      </c>
      <c r="D506" s="51">
        <v>0</v>
      </c>
    </row>
    <row r="507" spans="1:4">
      <c r="A507" s="37" t="s">
        <v>2184</v>
      </c>
      <c r="B507" s="51">
        <v>0</v>
      </c>
      <c r="C507" s="14" t="s">
        <v>630</v>
      </c>
      <c r="D507" s="51">
        <v>0</v>
      </c>
    </row>
    <row r="508" spans="1:4">
      <c r="A508" s="37" t="s">
        <v>2183</v>
      </c>
      <c r="B508" s="51">
        <v>0</v>
      </c>
      <c r="C508" s="14" t="s">
        <v>631</v>
      </c>
      <c r="D508" s="51">
        <v>0</v>
      </c>
    </row>
    <row r="509" spans="1:4">
      <c r="A509" s="37" t="s">
        <v>2182</v>
      </c>
      <c r="B509" s="51">
        <v>0</v>
      </c>
      <c r="C509" s="14" t="s">
        <v>632</v>
      </c>
      <c r="D509" s="51">
        <v>0</v>
      </c>
    </row>
    <row r="510" spans="1:4">
      <c r="A510" s="48" t="s">
        <v>2181</v>
      </c>
      <c r="B510" s="51">
        <f>SUM(B511:B512)</f>
        <v>0</v>
      </c>
      <c r="C510" s="31" t="s">
        <v>220</v>
      </c>
      <c r="D510" s="51">
        <f>SUM(D511:D515)</f>
        <v>718</v>
      </c>
    </row>
    <row r="511" spans="1:4">
      <c r="A511" s="37" t="s">
        <v>2180</v>
      </c>
      <c r="B511" s="51">
        <v>0</v>
      </c>
      <c r="C511" s="14" t="s">
        <v>621</v>
      </c>
      <c r="D511" s="51">
        <v>0</v>
      </c>
    </row>
    <row r="512" spans="1:4">
      <c r="A512" s="37" t="s">
        <v>2179</v>
      </c>
      <c r="B512" s="51">
        <v>0</v>
      </c>
      <c r="C512" s="14" t="s">
        <v>633</v>
      </c>
      <c r="D512" s="51">
        <v>529</v>
      </c>
    </row>
    <row r="513" spans="1:4">
      <c r="A513" s="48" t="s">
        <v>2178</v>
      </c>
      <c r="B513" s="51">
        <f>SUM(B514:B515)</f>
        <v>0</v>
      </c>
      <c r="C513" s="14" t="s">
        <v>634</v>
      </c>
      <c r="D513" s="51">
        <v>0</v>
      </c>
    </row>
    <row r="514" spans="1:4">
      <c r="A514" s="37" t="s">
        <v>2177</v>
      </c>
      <c r="B514" s="51">
        <v>0</v>
      </c>
      <c r="C514" s="14" t="s">
        <v>635</v>
      </c>
      <c r="D514" s="51">
        <v>159</v>
      </c>
    </row>
    <row r="515" spans="1:4">
      <c r="A515" s="37" t="s">
        <v>2176</v>
      </c>
      <c r="B515" s="51">
        <v>0</v>
      </c>
      <c r="C515" s="14" t="s">
        <v>636</v>
      </c>
      <c r="D515" s="51">
        <v>30</v>
      </c>
    </row>
    <row r="516" spans="1:4">
      <c r="A516" s="48" t="s">
        <v>2175</v>
      </c>
      <c r="B516" s="51">
        <f>SUM(B517:B522)</f>
        <v>47</v>
      </c>
      <c r="C516" s="31" t="s">
        <v>221</v>
      </c>
      <c r="D516" s="51">
        <f>SUM(D517:D520)</f>
        <v>0</v>
      </c>
    </row>
    <row r="517" spans="1:4">
      <c r="A517" s="37" t="s">
        <v>2174</v>
      </c>
      <c r="B517" s="51">
        <v>0</v>
      </c>
      <c r="C517" s="14" t="s">
        <v>621</v>
      </c>
      <c r="D517" s="51">
        <v>0</v>
      </c>
    </row>
    <row r="518" spans="1:4">
      <c r="A518" s="37" t="s">
        <v>2173</v>
      </c>
      <c r="B518" s="51">
        <v>0</v>
      </c>
      <c r="C518" s="14" t="s">
        <v>637</v>
      </c>
      <c r="D518" s="51">
        <v>0</v>
      </c>
    </row>
    <row r="519" spans="1:4">
      <c r="A519" s="37" t="s">
        <v>2172</v>
      </c>
      <c r="B519" s="51">
        <v>47</v>
      </c>
      <c r="C519" s="14" t="s">
        <v>638</v>
      </c>
      <c r="D519" s="51">
        <v>0</v>
      </c>
    </row>
    <row r="520" spans="1:4">
      <c r="A520" s="37" t="s">
        <v>2171</v>
      </c>
      <c r="B520" s="51">
        <v>0</v>
      </c>
      <c r="C520" s="14" t="s">
        <v>639</v>
      </c>
      <c r="D520" s="51">
        <v>0</v>
      </c>
    </row>
    <row r="521" spans="1:4">
      <c r="A521" s="37" t="s">
        <v>2170</v>
      </c>
      <c r="B521" s="51">
        <v>0</v>
      </c>
      <c r="C521" s="31" t="s">
        <v>222</v>
      </c>
      <c r="D521" s="51">
        <f>SUM(D522:D525)</f>
        <v>156</v>
      </c>
    </row>
    <row r="522" spans="1:4">
      <c r="A522" s="37" t="s">
        <v>2169</v>
      </c>
      <c r="B522" s="51">
        <v>0</v>
      </c>
      <c r="C522" s="14" t="s">
        <v>640</v>
      </c>
      <c r="D522" s="51">
        <v>156</v>
      </c>
    </row>
    <row r="523" spans="1:4">
      <c r="A523" s="48" t="s">
        <v>2168</v>
      </c>
      <c r="B523" s="51">
        <f>SUM(B524:B531)</f>
        <v>323</v>
      </c>
      <c r="C523" s="14" t="s">
        <v>641</v>
      </c>
      <c r="D523" s="51">
        <v>0</v>
      </c>
    </row>
    <row r="524" spans="1:4">
      <c r="A524" s="37" t="s">
        <v>2167</v>
      </c>
      <c r="B524" s="51">
        <v>77</v>
      </c>
      <c r="C524" s="14" t="s">
        <v>642</v>
      </c>
      <c r="D524" s="51">
        <v>0</v>
      </c>
    </row>
    <row r="525" spans="1:4">
      <c r="A525" s="37" t="s">
        <v>2166</v>
      </c>
      <c r="B525" s="51">
        <v>23</v>
      </c>
      <c r="C525" s="14" t="s">
        <v>643</v>
      </c>
      <c r="D525" s="51">
        <v>0</v>
      </c>
    </row>
    <row r="526" spans="1:4">
      <c r="A526" s="37" t="s">
        <v>2165</v>
      </c>
      <c r="B526" s="51">
        <v>115</v>
      </c>
      <c r="C526" s="31" t="s">
        <v>223</v>
      </c>
      <c r="D526" s="51">
        <f>SUM(D527:D532)</f>
        <v>161</v>
      </c>
    </row>
    <row r="527" spans="1:4">
      <c r="A527" s="37" t="s">
        <v>2059</v>
      </c>
      <c r="B527" s="51">
        <v>0</v>
      </c>
      <c r="C527" s="14" t="s">
        <v>621</v>
      </c>
      <c r="D527" s="51">
        <v>124</v>
      </c>
    </row>
    <row r="528" spans="1:4">
      <c r="A528" s="37" t="s">
        <v>2164</v>
      </c>
      <c r="B528" s="51">
        <v>0</v>
      </c>
      <c r="C528" s="14" t="s">
        <v>644</v>
      </c>
      <c r="D528" s="51">
        <v>25</v>
      </c>
    </row>
    <row r="529" spans="1:4">
      <c r="A529" s="37" t="s">
        <v>2163</v>
      </c>
      <c r="B529" s="51">
        <v>64</v>
      </c>
      <c r="C529" s="14" t="s">
        <v>645</v>
      </c>
      <c r="D529" s="51">
        <v>0</v>
      </c>
    </row>
    <row r="530" spans="1:4">
      <c r="A530" s="37" t="s">
        <v>2162</v>
      </c>
      <c r="B530" s="51">
        <v>0</v>
      </c>
      <c r="C530" s="14" t="s">
        <v>646</v>
      </c>
      <c r="D530" s="51">
        <v>0</v>
      </c>
    </row>
    <row r="531" spans="1:4">
      <c r="A531" s="37" t="s">
        <v>2161</v>
      </c>
      <c r="B531" s="51">
        <v>44</v>
      </c>
      <c r="C531" s="14" t="s">
        <v>647</v>
      </c>
      <c r="D531" s="51">
        <v>0</v>
      </c>
    </row>
    <row r="532" spans="1:4">
      <c r="A532" s="48" t="s">
        <v>2160</v>
      </c>
      <c r="B532" s="51">
        <f>SUM(B533:B536)</f>
        <v>0</v>
      </c>
      <c r="C532" s="14" t="s">
        <v>648</v>
      </c>
      <c r="D532" s="51">
        <v>12</v>
      </c>
    </row>
    <row r="533" spans="1:4">
      <c r="A533" s="37" t="s">
        <v>2159</v>
      </c>
      <c r="B533" s="51">
        <v>0</v>
      </c>
      <c r="C533" s="31" t="s">
        <v>224</v>
      </c>
      <c r="D533" s="51">
        <f>SUM(D534:D536)</f>
        <v>0</v>
      </c>
    </row>
    <row r="534" spans="1:4">
      <c r="A534" s="37" t="s">
        <v>2158</v>
      </c>
      <c r="B534" s="51">
        <v>0</v>
      </c>
      <c r="C534" s="14" t="s">
        <v>649</v>
      </c>
      <c r="D534" s="51">
        <v>0</v>
      </c>
    </row>
    <row r="535" spans="1:4">
      <c r="A535" s="37" t="s">
        <v>2157</v>
      </c>
      <c r="B535" s="51">
        <v>0</v>
      </c>
      <c r="C535" s="14" t="s">
        <v>650</v>
      </c>
      <c r="D535" s="51">
        <v>0</v>
      </c>
    </row>
    <row r="536" spans="1:4">
      <c r="A536" s="37" t="s">
        <v>2156</v>
      </c>
      <c r="B536" s="51">
        <v>0</v>
      </c>
      <c r="C536" s="14" t="s">
        <v>651</v>
      </c>
      <c r="D536" s="51">
        <v>0</v>
      </c>
    </row>
    <row r="537" spans="1:4">
      <c r="A537" s="48" t="s">
        <v>2155</v>
      </c>
      <c r="B537" s="51">
        <f>SUM(B538:B544)</f>
        <v>0</v>
      </c>
      <c r="C537" s="31" t="s">
        <v>1615</v>
      </c>
      <c r="D537" s="51">
        <f>D538+D539</f>
        <v>0</v>
      </c>
    </row>
    <row r="538" spans="1:4">
      <c r="A538" s="37" t="s">
        <v>2154</v>
      </c>
      <c r="B538" s="51">
        <v>0</v>
      </c>
      <c r="C538" s="14" t="s">
        <v>1635</v>
      </c>
      <c r="D538" s="51">
        <v>0</v>
      </c>
    </row>
    <row r="539" spans="1:4">
      <c r="A539" s="37" t="s">
        <v>2153</v>
      </c>
      <c r="B539" s="51">
        <v>0</v>
      </c>
      <c r="C539" s="14" t="s">
        <v>1634</v>
      </c>
      <c r="D539" s="51">
        <v>0</v>
      </c>
    </row>
    <row r="540" spans="1:4">
      <c r="A540" s="37" t="s">
        <v>2152</v>
      </c>
      <c r="B540" s="51">
        <v>0</v>
      </c>
      <c r="C540" s="31" t="s">
        <v>652</v>
      </c>
      <c r="D540" s="51">
        <f>SUM(D541:D544)</f>
        <v>0</v>
      </c>
    </row>
    <row r="541" spans="1:4">
      <c r="A541" s="37" t="s">
        <v>2151</v>
      </c>
      <c r="B541" s="51">
        <v>0</v>
      </c>
      <c r="C541" s="14" t="s">
        <v>653</v>
      </c>
      <c r="D541" s="51">
        <v>0</v>
      </c>
    </row>
    <row r="542" spans="1:4">
      <c r="A542" s="37" t="s">
        <v>2059</v>
      </c>
      <c r="B542" s="51">
        <v>0</v>
      </c>
      <c r="C542" s="14" t="s">
        <v>654</v>
      </c>
      <c r="D542" s="51">
        <v>0</v>
      </c>
    </row>
    <row r="543" spans="1:4">
      <c r="A543" s="37" t="s">
        <v>2150</v>
      </c>
      <c r="B543" s="51">
        <v>0</v>
      </c>
      <c r="C543" s="14" t="s">
        <v>655</v>
      </c>
      <c r="D543" s="51">
        <v>0</v>
      </c>
    </row>
    <row r="544" spans="1:4">
      <c r="A544" s="37" t="s">
        <v>2149</v>
      </c>
      <c r="B544" s="51">
        <v>0</v>
      </c>
      <c r="C544" s="14" t="s">
        <v>656</v>
      </c>
      <c r="D544" s="51">
        <v>0</v>
      </c>
    </row>
    <row r="545" spans="1:4">
      <c r="A545" s="48" t="s">
        <v>2148</v>
      </c>
      <c r="B545" s="51">
        <f>SUM(B546:B547)</f>
        <v>0</v>
      </c>
      <c r="C545" s="31" t="s">
        <v>226</v>
      </c>
      <c r="D545" s="51">
        <f>SUM(D546,D560,D568,D579,D590)</f>
        <v>2747</v>
      </c>
    </row>
    <row r="546" spans="1:4">
      <c r="A546" s="37" t="s">
        <v>2147</v>
      </c>
      <c r="B546" s="51">
        <v>0</v>
      </c>
      <c r="C546" s="31" t="s">
        <v>227</v>
      </c>
      <c r="D546" s="51">
        <f>SUM(D547:D559)</f>
        <v>1618</v>
      </c>
    </row>
    <row r="547" spans="1:4">
      <c r="A547" s="37" t="s">
        <v>2146</v>
      </c>
      <c r="B547" s="51">
        <v>0</v>
      </c>
      <c r="C547" s="14" t="s">
        <v>357</v>
      </c>
      <c r="D547" s="51">
        <v>536</v>
      </c>
    </row>
    <row r="548" spans="1:4">
      <c r="A548" s="48" t="s">
        <v>2145</v>
      </c>
      <c r="B548" s="51">
        <f>SUM(B549:B550)</f>
        <v>0</v>
      </c>
      <c r="C548" s="14" t="s">
        <v>358</v>
      </c>
      <c r="D548" s="51">
        <v>19</v>
      </c>
    </row>
    <row r="549" spans="1:4">
      <c r="A549" s="37" t="s">
        <v>2144</v>
      </c>
      <c r="B549" s="51">
        <v>0</v>
      </c>
      <c r="C549" s="14" t="s">
        <v>359</v>
      </c>
      <c r="D549" s="51">
        <v>0</v>
      </c>
    </row>
    <row r="550" spans="1:4">
      <c r="A550" s="37" t="s">
        <v>2143</v>
      </c>
      <c r="B550" s="51">
        <v>0</v>
      </c>
      <c r="C550" s="14" t="s">
        <v>657</v>
      </c>
      <c r="D550" s="51">
        <v>75</v>
      </c>
    </row>
    <row r="551" spans="1:4">
      <c r="A551" s="48" t="s">
        <v>2142</v>
      </c>
      <c r="B551" s="51">
        <f>SUM(B552:B555)</f>
        <v>0</v>
      </c>
      <c r="C551" s="14" t="s">
        <v>658</v>
      </c>
      <c r="D551" s="51">
        <v>0</v>
      </c>
    </row>
    <row r="552" spans="1:4">
      <c r="A552" s="37" t="s">
        <v>2141</v>
      </c>
      <c r="B552" s="51">
        <v>0</v>
      </c>
      <c r="C552" s="14" t="s">
        <v>659</v>
      </c>
      <c r="D552" s="51">
        <v>0</v>
      </c>
    </row>
    <row r="553" spans="1:4">
      <c r="A553" s="37" t="s">
        <v>2140</v>
      </c>
      <c r="B553" s="51">
        <v>0</v>
      </c>
      <c r="C553" s="14" t="s">
        <v>660</v>
      </c>
      <c r="D553" s="51">
        <v>173</v>
      </c>
    </row>
    <row r="554" spans="1:4">
      <c r="A554" s="37" t="s">
        <v>2233</v>
      </c>
      <c r="B554" s="51">
        <v>0</v>
      </c>
      <c r="C554" s="14" t="s">
        <v>661</v>
      </c>
      <c r="D554" s="51">
        <v>0</v>
      </c>
    </row>
    <row r="555" spans="1:4">
      <c r="A555" s="37" t="s">
        <v>2232</v>
      </c>
      <c r="B555" s="51">
        <v>0</v>
      </c>
      <c r="C555" s="14" t="s">
        <v>662</v>
      </c>
      <c r="D555" s="51">
        <v>219</v>
      </c>
    </row>
    <row r="556" spans="1:4">
      <c r="A556" s="48" t="s">
        <v>2231</v>
      </c>
      <c r="B556" s="51">
        <f>SUM(B557:B558)</f>
        <v>0</v>
      </c>
      <c r="C556" s="14" t="s">
        <v>663</v>
      </c>
      <c r="D556" s="51">
        <v>56</v>
      </c>
    </row>
    <row r="557" spans="1:4">
      <c r="A557" s="37" t="s">
        <v>2059</v>
      </c>
      <c r="B557" s="51">
        <v>0</v>
      </c>
      <c r="C557" s="14" t="s">
        <v>664</v>
      </c>
      <c r="D557" s="51">
        <v>20</v>
      </c>
    </row>
    <row r="558" spans="1:4">
      <c r="A558" s="37" t="s">
        <v>2230</v>
      </c>
      <c r="B558" s="51">
        <v>0</v>
      </c>
      <c r="C558" s="14" t="s">
        <v>665</v>
      </c>
      <c r="D558" s="51">
        <v>0</v>
      </c>
    </row>
    <row r="559" spans="1:4">
      <c r="A559" s="48" t="s">
        <v>2229</v>
      </c>
      <c r="B559" s="51">
        <f>SUM(B560:B569)</f>
        <v>0</v>
      </c>
      <c r="C559" s="14" t="s">
        <v>666</v>
      </c>
      <c r="D559" s="51">
        <v>520</v>
      </c>
    </row>
    <row r="560" spans="1:4">
      <c r="A560" s="37" t="s">
        <v>2067</v>
      </c>
      <c r="B560" s="51">
        <v>0</v>
      </c>
      <c r="C560" s="31" t="s">
        <v>228</v>
      </c>
      <c r="D560" s="51">
        <f>SUM(D561:D567)</f>
        <v>182</v>
      </c>
    </row>
    <row r="561" spans="1:4">
      <c r="A561" s="37" t="s">
        <v>2059</v>
      </c>
      <c r="B561" s="51">
        <v>0</v>
      </c>
      <c r="C561" s="14" t="s">
        <v>357</v>
      </c>
      <c r="D561" s="51">
        <v>0</v>
      </c>
    </row>
    <row r="562" spans="1:4">
      <c r="A562" s="37" t="s">
        <v>2228</v>
      </c>
      <c r="B562" s="51">
        <v>0</v>
      </c>
      <c r="C562" s="14" t="s">
        <v>358</v>
      </c>
      <c r="D562" s="51">
        <v>0</v>
      </c>
    </row>
    <row r="563" spans="1:4">
      <c r="A563" s="37" t="s">
        <v>2227</v>
      </c>
      <c r="B563" s="51">
        <v>0</v>
      </c>
      <c r="C563" s="14" t="s">
        <v>359</v>
      </c>
      <c r="D563" s="51">
        <v>0</v>
      </c>
    </row>
    <row r="564" spans="1:4">
      <c r="A564" s="37" t="s">
        <v>2226</v>
      </c>
      <c r="B564" s="51">
        <v>0</v>
      </c>
      <c r="C564" s="14" t="s">
        <v>667</v>
      </c>
      <c r="D564" s="51">
        <v>0</v>
      </c>
    </row>
    <row r="565" spans="1:4">
      <c r="A565" s="37" t="s">
        <v>2225</v>
      </c>
      <c r="B565" s="51">
        <v>0</v>
      </c>
      <c r="C565" s="14" t="s">
        <v>668</v>
      </c>
      <c r="D565" s="51">
        <v>102</v>
      </c>
    </row>
    <row r="566" spans="1:4">
      <c r="A566" s="37" t="s">
        <v>2224</v>
      </c>
      <c r="B566" s="51">
        <v>0</v>
      </c>
      <c r="C566" s="14" t="s">
        <v>669</v>
      </c>
      <c r="D566" s="51">
        <v>0</v>
      </c>
    </row>
    <row r="567" spans="1:4">
      <c r="A567" s="37" t="s">
        <v>2223</v>
      </c>
      <c r="B567" s="51">
        <v>0</v>
      </c>
      <c r="C567" s="14" t="s">
        <v>670</v>
      </c>
      <c r="D567" s="51">
        <v>80</v>
      </c>
    </row>
    <row r="568" spans="1:4">
      <c r="A568" s="37" t="s">
        <v>2222</v>
      </c>
      <c r="B568" s="51">
        <v>0</v>
      </c>
      <c r="C568" s="31" t="s">
        <v>229</v>
      </c>
      <c r="D568" s="51">
        <f>SUM(D569:D578)</f>
        <v>218</v>
      </c>
    </row>
    <row r="569" spans="1:4">
      <c r="A569" s="37" t="s">
        <v>2221</v>
      </c>
      <c r="B569" s="51">
        <v>0</v>
      </c>
      <c r="C569" s="14" t="s">
        <v>357</v>
      </c>
      <c r="D569" s="51">
        <v>0</v>
      </c>
    </row>
    <row r="570" spans="1:4">
      <c r="A570" s="48" t="s">
        <v>2220</v>
      </c>
      <c r="B570" s="51">
        <f>SUM(B571:B575)</f>
        <v>0</v>
      </c>
      <c r="C570" s="14" t="s">
        <v>358</v>
      </c>
      <c r="D570" s="51">
        <v>0</v>
      </c>
    </row>
    <row r="571" spans="1:4">
      <c r="A571" s="37" t="s">
        <v>2219</v>
      </c>
      <c r="B571" s="51">
        <v>0</v>
      </c>
      <c r="C571" s="14" t="s">
        <v>359</v>
      </c>
      <c r="D571" s="51">
        <v>0</v>
      </c>
    </row>
    <row r="572" spans="1:4">
      <c r="A572" s="37" t="s">
        <v>2059</v>
      </c>
      <c r="B572" s="51">
        <v>0</v>
      </c>
      <c r="C572" s="14" t="s">
        <v>671</v>
      </c>
      <c r="D572" s="51">
        <v>0</v>
      </c>
    </row>
    <row r="573" spans="1:4">
      <c r="A573" s="37" t="s">
        <v>2218</v>
      </c>
      <c r="B573" s="51">
        <v>0</v>
      </c>
      <c r="C573" s="14" t="s">
        <v>672</v>
      </c>
      <c r="D573" s="51">
        <v>13</v>
      </c>
    </row>
    <row r="574" spans="1:4">
      <c r="A574" s="37" t="s">
        <v>2217</v>
      </c>
      <c r="B574" s="51">
        <v>0</v>
      </c>
      <c r="C574" s="14" t="s">
        <v>673</v>
      </c>
      <c r="D574" s="51">
        <v>0</v>
      </c>
    </row>
    <row r="575" spans="1:4">
      <c r="A575" s="37" t="s">
        <v>2216</v>
      </c>
      <c r="B575" s="51">
        <v>0</v>
      </c>
      <c r="C575" s="14" t="s">
        <v>674</v>
      </c>
      <c r="D575" s="51">
        <v>136</v>
      </c>
    </row>
    <row r="576" spans="1:4">
      <c r="A576" s="48" t="s">
        <v>2215</v>
      </c>
      <c r="B576" s="51">
        <f>SUM(B577:B608)</f>
        <v>3</v>
      </c>
      <c r="C576" s="14" t="s">
        <v>675</v>
      </c>
      <c r="D576" s="51">
        <v>69</v>
      </c>
    </row>
    <row r="577" spans="1:4">
      <c r="A577" s="37" t="s">
        <v>2214</v>
      </c>
      <c r="B577" s="51">
        <v>0</v>
      </c>
      <c r="C577" s="14" t="s">
        <v>676</v>
      </c>
      <c r="D577" s="51">
        <v>0</v>
      </c>
    </row>
    <row r="578" spans="1:4">
      <c r="A578" s="37" t="s">
        <v>2213</v>
      </c>
      <c r="B578" s="51">
        <v>0</v>
      </c>
      <c r="C578" s="14" t="s">
        <v>677</v>
      </c>
      <c r="D578" s="51">
        <v>0</v>
      </c>
    </row>
    <row r="579" spans="1:4">
      <c r="A579" s="37" t="s">
        <v>2212</v>
      </c>
      <c r="B579" s="51">
        <v>0</v>
      </c>
      <c r="C579" s="31" t="s">
        <v>1616</v>
      </c>
      <c r="D579" s="51">
        <f>SUM(D580:D589)</f>
        <v>208</v>
      </c>
    </row>
    <row r="580" spans="1:4">
      <c r="A580" s="37" t="s">
        <v>2211</v>
      </c>
      <c r="B580" s="51">
        <v>0</v>
      </c>
      <c r="C580" s="14" t="s">
        <v>357</v>
      </c>
      <c r="D580" s="51">
        <v>0</v>
      </c>
    </row>
    <row r="581" spans="1:4">
      <c r="A581" s="37" t="s">
        <v>2210</v>
      </c>
      <c r="B581" s="51">
        <v>0</v>
      </c>
      <c r="C581" s="14" t="s">
        <v>358</v>
      </c>
      <c r="D581" s="51">
        <v>0</v>
      </c>
    </row>
    <row r="582" spans="1:4">
      <c r="A582" s="37" t="s">
        <v>2209</v>
      </c>
      <c r="B582" s="51">
        <v>0</v>
      </c>
      <c r="C582" s="14" t="s">
        <v>359</v>
      </c>
      <c r="D582" s="51">
        <v>0</v>
      </c>
    </row>
    <row r="583" spans="1:4">
      <c r="A583" s="37" t="s">
        <v>2208</v>
      </c>
      <c r="B583" s="51">
        <v>0</v>
      </c>
      <c r="C583" s="14" t="s">
        <v>678</v>
      </c>
      <c r="D583" s="51">
        <v>136</v>
      </c>
    </row>
    <row r="584" spans="1:4">
      <c r="A584" s="37" t="s">
        <v>2207</v>
      </c>
      <c r="B584" s="51">
        <v>0</v>
      </c>
      <c r="C584" s="14" t="s">
        <v>679</v>
      </c>
      <c r="D584" s="51">
        <v>13</v>
      </c>
    </row>
    <row r="585" spans="1:4">
      <c r="A585" s="37" t="s">
        <v>2206</v>
      </c>
      <c r="B585" s="51">
        <v>0</v>
      </c>
      <c r="C585" s="14" t="s">
        <v>680</v>
      </c>
      <c r="D585" s="51">
        <v>9</v>
      </c>
    </row>
    <row r="586" spans="1:4">
      <c r="A586" s="37" t="s">
        <v>2205</v>
      </c>
      <c r="B586" s="51">
        <v>0</v>
      </c>
      <c r="C586" s="14" t="s">
        <v>681</v>
      </c>
      <c r="D586" s="51">
        <v>0</v>
      </c>
    </row>
    <row r="587" spans="1:4">
      <c r="A587" s="37" t="s">
        <v>2204</v>
      </c>
      <c r="B587" s="51">
        <v>0</v>
      </c>
      <c r="C587" s="14" t="s">
        <v>682</v>
      </c>
      <c r="D587" s="51">
        <v>0</v>
      </c>
    </row>
    <row r="588" spans="1:4">
      <c r="A588" s="37" t="s">
        <v>2203</v>
      </c>
      <c r="B588" s="51">
        <v>0</v>
      </c>
      <c r="C588" s="14" t="s">
        <v>683</v>
      </c>
      <c r="D588" s="51">
        <v>0</v>
      </c>
    </row>
    <row r="589" spans="1:4">
      <c r="A589" s="37" t="s">
        <v>2202</v>
      </c>
      <c r="B589" s="51">
        <v>0</v>
      </c>
      <c r="C589" s="14" t="s">
        <v>1636</v>
      </c>
      <c r="D589" s="51">
        <v>50</v>
      </c>
    </row>
    <row r="590" spans="1:4">
      <c r="A590" s="37" t="s">
        <v>2201</v>
      </c>
      <c r="B590" s="51">
        <v>0</v>
      </c>
      <c r="C590" s="31" t="s">
        <v>684</v>
      </c>
      <c r="D590" s="51">
        <f>SUM(D591:D593)</f>
        <v>521</v>
      </c>
    </row>
    <row r="591" spans="1:4">
      <c r="A591" s="37" t="s">
        <v>2200</v>
      </c>
      <c r="B591" s="51">
        <v>0</v>
      </c>
      <c r="C591" s="14" t="s">
        <v>685</v>
      </c>
      <c r="D591" s="51">
        <v>0</v>
      </c>
    </row>
    <row r="592" spans="1:4">
      <c r="A592" s="37" t="s">
        <v>2199</v>
      </c>
      <c r="B592" s="51">
        <v>0</v>
      </c>
      <c r="C592" s="14" t="s">
        <v>686</v>
      </c>
      <c r="D592" s="51">
        <v>0</v>
      </c>
    </row>
    <row r="593" spans="1:4">
      <c r="A593" s="37" t="s">
        <v>2198</v>
      </c>
      <c r="B593" s="51">
        <v>0</v>
      </c>
      <c r="C593" s="14" t="s">
        <v>687</v>
      </c>
      <c r="D593" s="51">
        <v>521</v>
      </c>
    </row>
    <row r="594" spans="1:4">
      <c r="A594" s="37" t="s">
        <v>2197</v>
      </c>
      <c r="B594" s="51">
        <v>0</v>
      </c>
      <c r="C594" s="31" t="s">
        <v>231</v>
      </c>
      <c r="D594" s="51">
        <f>SUM(D595,D609,D620,D628,D630,D639,D643,D654,D662,D668,D675,D683,D688,D693,D696,D699,D702,D705,D708)</f>
        <v>30208</v>
      </c>
    </row>
    <row r="595" spans="1:4">
      <c r="A595" s="37" t="s">
        <v>2196</v>
      </c>
      <c r="B595" s="51">
        <v>0</v>
      </c>
      <c r="C595" s="31" t="s">
        <v>232</v>
      </c>
      <c r="D595" s="51">
        <f>SUM(D596:D608)</f>
        <v>1559</v>
      </c>
    </row>
    <row r="596" spans="1:4">
      <c r="A596" s="37" t="s">
        <v>2195</v>
      </c>
      <c r="B596" s="51">
        <v>0</v>
      </c>
      <c r="C596" s="14" t="s">
        <v>357</v>
      </c>
      <c r="D596" s="51">
        <v>570</v>
      </c>
    </row>
    <row r="597" spans="1:4">
      <c r="A597" s="37" t="s">
        <v>2194</v>
      </c>
      <c r="B597" s="51">
        <v>0</v>
      </c>
      <c r="C597" s="14" t="s">
        <v>358</v>
      </c>
      <c r="D597" s="51">
        <v>0</v>
      </c>
    </row>
    <row r="598" spans="1:4">
      <c r="A598" s="37" t="s">
        <v>2193</v>
      </c>
      <c r="B598" s="51">
        <v>0</v>
      </c>
      <c r="C598" s="14" t="s">
        <v>359</v>
      </c>
      <c r="D598" s="51">
        <v>0</v>
      </c>
    </row>
    <row r="599" spans="1:4">
      <c r="A599" s="37" t="s">
        <v>2192</v>
      </c>
      <c r="B599" s="51">
        <v>0</v>
      </c>
      <c r="C599" s="14" t="s">
        <v>688</v>
      </c>
      <c r="D599" s="51">
        <v>0</v>
      </c>
    </row>
    <row r="600" spans="1:4">
      <c r="A600" s="37" t="s">
        <v>2191</v>
      </c>
      <c r="B600" s="51">
        <v>0</v>
      </c>
      <c r="C600" s="14" t="s">
        <v>689</v>
      </c>
      <c r="D600" s="51">
        <v>3</v>
      </c>
    </row>
    <row r="601" spans="1:4">
      <c r="A601" s="37" t="s">
        <v>2190</v>
      </c>
      <c r="B601" s="51">
        <v>0</v>
      </c>
      <c r="C601" s="14" t="s">
        <v>690</v>
      </c>
      <c r="D601" s="51">
        <v>0</v>
      </c>
    </row>
    <row r="602" spans="1:4">
      <c r="A602" s="37" t="s">
        <v>2189</v>
      </c>
      <c r="B602" s="51">
        <v>0</v>
      </c>
      <c r="C602" s="14" t="s">
        <v>691</v>
      </c>
      <c r="D602" s="51">
        <v>0</v>
      </c>
    </row>
    <row r="603" spans="1:4">
      <c r="A603" s="37" t="s">
        <v>2188</v>
      </c>
      <c r="B603" s="51">
        <v>0</v>
      </c>
      <c r="C603" s="14" t="s">
        <v>395</v>
      </c>
      <c r="D603" s="51">
        <v>0</v>
      </c>
    </row>
    <row r="604" spans="1:4">
      <c r="A604" s="37" t="s">
        <v>2277</v>
      </c>
      <c r="B604" s="51">
        <v>0</v>
      </c>
      <c r="C604" s="14" t="s">
        <v>692</v>
      </c>
      <c r="D604" s="51">
        <v>914</v>
      </c>
    </row>
    <row r="605" spans="1:4">
      <c r="A605" s="37" t="s">
        <v>2276</v>
      </c>
      <c r="B605" s="51">
        <v>0</v>
      </c>
      <c r="C605" s="14" t="s">
        <v>693</v>
      </c>
      <c r="D605" s="51">
        <v>0</v>
      </c>
    </row>
    <row r="606" spans="1:4">
      <c r="A606" s="37" t="s">
        <v>2275</v>
      </c>
      <c r="B606" s="51">
        <v>0</v>
      </c>
      <c r="C606" s="14" t="s">
        <v>694</v>
      </c>
      <c r="D606" s="51">
        <v>0</v>
      </c>
    </row>
    <row r="607" spans="1:4">
      <c r="A607" s="37" t="s">
        <v>2274</v>
      </c>
      <c r="B607" s="51">
        <v>0</v>
      </c>
      <c r="C607" s="14" t="s">
        <v>695</v>
      </c>
      <c r="D607" s="51">
        <v>2</v>
      </c>
    </row>
    <row r="608" spans="1:4">
      <c r="A608" s="37" t="s">
        <v>2273</v>
      </c>
      <c r="B608" s="51">
        <v>3</v>
      </c>
      <c r="C608" s="14" t="s">
        <v>696</v>
      </c>
      <c r="D608" s="51">
        <v>70</v>
      </c>
    </row>
    <row r="609" spans="1:4">
      <c r="A609" s="48" t="s">
        <v>2272</v>
      </c>
      <c r="B609" s="51">
        <f>SUM(B610:B613)</f>
        <v>0</v>
      </c>
      <c r="C609" s="31" t="s">
        <v>233</v>
      </c>
      <c r="D609" s="51">
        <f>SUM(D610:D619)</f>
        <v>1551</v>
      </c>
    </row>
    <row r="610" spans="1:4">
      <c r="A610" s="37" t="s">
        <v>2271</v>
      </c>
      <c r="B610" s="51">
        <v>0</v>
      </c>
      <c r="C610" s="14" t="s">
        <v>357</v>
      </c>
      <c r="D610" s="51">
        <v>296</v>
      </c>
    </row>
    <row r="611" spans="1:4">
      <c r="A611" s="37" t="s">
        <v>2214</v>
      </c>
      <c r="B611" s="51">
        <v>0</v>
      </c>
      <c r="C611" s="14" t="s">
        <v>358</v>
      </c>
      <c r="D611" s="51">
        <v>47</v>
      </c>
    </row>
    <row r="612" spans="1:4">
      <c r="A612" s="37" t="s">
        <v>2270</v>
      </c>
      <c r="B612" s="51">
        <v>0</v>
      </c>
      <c r="C612" s="14" t="s">
        <v>359</v>
      </c>
      <c r="D612" s="51">
        <v>0</v>
      </c>
    </row>
    <row r="613" spans="1:4">
      <c r="A613" s="37" t="s">
        <v>2269</v>
      </c>
      <c r="B613" s="51">
        <v>0</v>
      </c>
      <c r="C613" s="14" t="s">
        <v>697</v>
      </c>
      <c r="D613" s="51">
        <v>0</v>
      </c>
    </row>
    <row r="614" spans="1:4">
      <c r="A614" s="48" t="s">
        <v>2268</v>
      </c>
      <c r="B614" s="51">
        <f>SUM(B615:B620)</f>
        <v>24</v>
      </c>
      <c r="C614" s="14" t="s">
        <v>698</v>
      </c>
      <c r="D614" s="51">
        <v>723</v>
      </c>
    </row>
    <row r="615" spans="1:4">
      <c r="A615" s="37" t="s">
        <v>2267</v>
      </c>
      <c r="B615" s="51">
        <v>0</v>
      </c>
      <c r="C615" s="14" t="s">
        <v>699</v>
      </c>
      <c r="D615" s="51">
        <v>0</v>
      </c>
    </row>
    <row r="616" spans="1:4">
      <c r="A616" s="37" t="s">
        <v>2266</v>
      </c>
      <c r="B616" s="51">
        <v>0</v>
      </c>
      <c r="C616" s="14" t="s">
        <v>700</v>
      </c>
      <c r="D616" s="51">
        <v>63</v>
      </c>
    </row>
    <row r="617" spans="1:4">
      <c r="A617" s="37" t="s">
        <v>2265</v>
      </c>
      <c r="B617" s="51">
        <v>0</v>
      </c>
      <c r="C617" s="14" t="s">
        <v>701</v>
      </c>
      <c r="D617" s="51">
        <v>309</v>
      </c>
    </row>
    <row r="618" spans="1:4">
      <c r="A618" s="37" t="s">
        <v>2059</v>
      </c>
      <c r="B618" s="51">
        <v>0</v>
      </c>
      <c r="C618" s="14" t="s">
        <v>702</v>
      </c>
      <c r="D618" s="51">
        <v>0</v>
      </c>
    </row>
    <row r="619" spans="1:4">
      <c r="A619" s="37" t="s">
        <v>2264</v>
      </c>
      <c r="B619" s="51">
        <v>24</v>
      </c>
      <c r="C619" s="14" t="s">
        <v>703</v>
      </c>
      <c r="D619" s="51">
        <v>113</v>
      </c>
    </row>
    <row r="620" spans="1:4">
      <c r="A620" s="37" t="s">
        <v>2263</v>
      </c>
      <c r="B620" s="51">
        <v>0</v>
      </c>
      <c r="C620" s="31" t="s">
        <v>234</v>
      </c>
      <c r="D620" s="51">
        <f>SUM(D621:D627)</f>
        <v>7991</v>
      </c>
    </row>
    <row r="621" spans="1:4">
      <c r="A621" s="48" t="s">
        <v>2262</v>
      </c>
      <c r="B621" s="51">
        <f>SUM(B622:B632)</f>
        <v>71</v>
      </c>
      <c r="C621" s="14" t="s">
        <v>704</v>
      </c>
      <c r="D621" s="51">
        <v>0</v>
      </c>
    </row>
    <row r="622" spans="1:4">
      <c r="A622" s="37" t="s">
        <v>2261</v>
      </c>
      <c r="B622" s="51">
        <v>0</v>
      </c>
      <c r="C622" s="14" t="s">
        <v>705</v>
      </c>
      <c r="D622" s="51">
        <v>0</v>
      </c>
    </row>
    <row r="623" spans="1:4">
      <c r="A623" s="37" t="s">
        <v>2260</v>
      </c>
      <c r="B623" s="51">
        <v>0</v>
      </c>
      <c r="C623" s="14" t="s">
        <v>706</v>
      </c>
      <c r="D623" s="51">
        <v>0</v>
      </c>
    </row>
    <row r="624" spans="1:4">
      <c r="A624" s="37" t="s">
        <v>2259</v>
      </c>
      <c r="B624" s="51">
        <v>71</v>
      </c>
      <c r="C624" s="14" t="s">
        <v>707</v>
      </c>
      <c r="D624" s="51">
        <v>0</v>
      </c>
    </row>
    <row r="625" spans="1:4">
      <c r="A625" s="37" t="s">
        <v>2258</v>
      </c>
      <c r="B625" s="51">
        <v>0</v>
      </c>
      <c r="C625" s="14" t="s">
        <v>708</v>
      </c>
      <c r="D625" s="51">
        <v>0</v>
      </c>
    </row>
    <row r="626" spans="1:4">
      <c r="A626" s="37" t="s">
        <v>2257</v>
      </c>
      <c r="B626" s="51">
        <v>0</v>
      </c>
      <c r="C626" s="14" t="s">
        <v>709</v>
      </c>
      <c r="D626" s="51">
        <v>7991</v>
      </c>
    </row>
    <row r="627" spans="1:4">
      <c r="A627" s="37" t="s">
        <v>2256</v>
      </c>
      <c r="B627" s="51">
        <v>0</v>
      </c>
      <c r="C627" s="14" t="s">
        <v>710</v>
      </c>
      <c r="D627" s="51">
        <v>0</v>
      </c>
    </row>
    <row r="628" spans="1:4">
      <c r="A628" s="37" t="s">
        <v>2255</v>
      </c>
      <c r="B628" s="51">
        <v>0</v>
      </c>
      <c r="C628" s="31" t="s">
        <v>235</v>
      </c>
      <c r="D628" s="51">
        <f>D629</f>
        <v>0</v>
      </c>
    </row>
    <row r="629" spans="1:4">
      <c r="A629" s="37" t="s">
        <v>2059</v>
      </c>
      <c r="B629" s="51">
        <v>0</v>
      </c>
      <c r="C629" s="14" t="s">
        <v>1641</v>
      </c>
      <c r="D629" s="51">
        <v>0</v>
      </c>
    </row>
    <row r="630" spans="1:4">
      <c r="A630" s="37" t="s">
        <v>2254</v>
      </c>
      <c r="B630" s="51">
        <v>0</v>
      </c>
      <c r="C630" s="31" t="s">
        <v>236</v>
      </c>
      <c r="D630" s="51">
        <f>SUM(D631:D638)</f>
        <v>9542</v>
      </c>
    </row>
    <row r="631" spans="1:4">
      <c r="A631" s="37" t="s">
        <v>2253</v>
      </c>
      <c r="B631" s="51">
        <v>0</v>
      </c>
      <c r="C631" s="14" t="s">
        <v>711</v>
      </c>
      <c r="D631" s="51">
        <v>5929</v>
      </c>
    </row>
    <row r="632" spans="1:4">
      <c r="A632" s="37" t="s">
        <v>2252</v>
      </c>
      <c r="B632" s="51">
        <v>0</v>
      </c>
      <c r="C632" s="14" t="s">
        <v>712</v>
      </c>
      <c r="D632" s="51">
        <v>3518</v>
      </c>
    </row>
    <row r="633" spans="1:4">
      <c r="A633" s="48" t="s">
        <v>2251</v>
      </c>
      <c r="B633" s="51">
        <f>SUM(B634:B643)</f>
        <v>0</v>
      </c>
      <c r="C633" s="14" t="s">
        <v>713</v>
      </c>
      <c r="D633" s="51">
        <v>79</v>
      </c>
    </row>
    <row r="634" spans="1:4">
      <c r="A634" s="37" t="s">
        <v>2250</v>
      </c>
      <c r="B634" s="51">
        <v>0</v>
      </c>
      <c r="C634" s="14" t="s">
        <v>714</v>
      </c>
      <c r="D634" s="51">
        <v>0</v>
      </c>
    </row>
    <row r="635" spans="1:4">
      <c r="A635" s="37" t="s">
        <v>2249</v>
      </c>
      <c r="B635" s="51">
        <v>0</v>
      </c>
      <c r="C635" s="14" t="s">
        <v>1640</v>
      </c>
      <c r="D635" s="51">
        <v>0</v>
      </c>
    </row>
    <row r="636" spans="1:4">
      <c r="A636" s="37" t="s">
        <v>2248</v>
      </c>
      <c r="B636" s="51">
        <v>0</v>
      </c>
      <c r="C636" s="14" t="s">
        <v>1639</v>
      </c>
      <c r="D636" s="51">
        <v>0</v>
      </c>
    </row>
    <row r="637" spans="1:4">
      <c r="A637" s="37" t="s">
        <v>2247</v>
      </c>
      <c r="B637" s="51">
        <v>0</v>
      </c>
      <c r="C637" s="14" t="s">
        <v>1638</v>
      </c>
      <c r="D637" s="51">
        <v>0</v>
      </c>
    </row>
    <row r="638" spans="1:4">
      <c r="A638" s="37" t="s">
        <v>2246</v>
      </c>
      <c r="B638" s="51">
        <v>0</v>
      </c>
      <c r="C638" s="14" t="s">
        <v>715</v>
      </c>
      <c r="D638" s="51">
        <v>16</v>
      </c>
    </row>
    <row r="639" spans="1:4">
      <c r="A639" s="37" t="s">
        <v>2245</v>
      </c>
      <c r="B639" s="51">
        <v>0</v>
      </c>
      <c r="C639" s="31" t="s">
        <v>237</v>
      </c>
      <c r="D639" s="51">
        <f>SUM(D640:D642)</f>
        <v>0</v>
      </c>
    </row>
    <row r="640" spans="1:4">
      <c r="A640" s="37" t="s">
        <v>2244</v>
      </c>
      <c r="B640" s="51">
        <v>0</v>
      </c>
      <c r="C640" s="14" t="s">
        <v>716</v>
      </c>
      <c r="D640" s="51">
        <v>0</v>
      </c>
    </row>
    <row r="641" spans="1:4">
      <c r="A641" s="37" t="s">
        <v>2243</v>
      </c>
      <c r="B641" s="51">
        <v>0</v>
      </c>
      <c r="C641" s="14" t="s">
        <v>717</v>
      </c>
      <c r="D641" s="51">
        <v>0</v>
      </c>
    </row>
    <row r="642" spans="1:4">
      <c r="A642" s="37" t="s">
        <v>2242</v>
      </c>
      <c r="B642" s="51">
        <v>0</v>
      </c>
      <c r="C642" s="14" t="s">
        <v>718</v>
      </c>
      <c r="D642" s="51">
        <v>0</v>
      </c>
    </row>
    <row r="643" spans="1:4">
      <c r="A643" s="37" t="s">
        <v>2241</v>
      </c>
      <c r="B643" s="51">
        <v>0</v>
      </c>
      <c r="C643" s="31" t="s">
        <v>238</v>
      </c>
      <c r="D643" s="51">
        <f>SUM(D644:D653)</f>
        <v>710</v>
      </c>
    </row>
    <row r="644" spans="1:4">
      <c r="A644" s="48" t="s">
        <v>2240</v>
      </c>
      <c r="B644" s="51">
        <f>SUM(B645:B650)</f>
        <v>10</v>
      </c>
      <c r="C644" s="14" t="s">
        <v>1637</v>
      </c>
      <c r="D644" s="51">
        <v>8</v>
      </c>
    </row>
    <row r="645" spans="1:4">
      <c r="A645" s="37" t="s">
        <v>2239</v>
      </c>
      <c r="B645" s="51">
        <v>8</v>
      </c>
      <c r="C645" s="14" t="s">
        <v>719</v>
      </c>
      <c r="D645" s="51">
        <v>0</v>
      </c>
    </row>
    <row r="646" spans="1:4">
      <c r="A646" s="37" t="s">
        <v>2238</v>
      </c>
      <c r="B646" s="51">
        <v>2</v>
      </c>
      <c r="C646" s="14" t="s">
        <v>720</v>
      </c>
      <c r="D646" s="51">
        <v>0</v>
      </c>
    </row>
    <row r="647" spans="1:4">
      <c r="A647" s="37" t="s">
        <v>2102</v>
      </c>
      <c r="B647" s="51">
        <v>0</v>
      </c>
      <c r="C647" s="14" t="s">
        <v>721</v>
      </c>
      <c r="D647" s="51">
        <v>0</v>
      </c>
    </row>
    <row r="648" spans="1:4">
      <c r="A648" s="37" t="s">
        <v>2103</v>
      </c>
      <c r="B648" s="51">
        <v>0</v>
      </c>
      <c r="C648" s="14" t="s">
        <v>723</v>
      </c>
      <c r="D648" s="51">
        <v>0</v>
      </c>
    </row>
    <row r="649" spans="1:4">
      <c r="A649" s="37" t="s">
        <v>2237</v>
      </c>
      <c r="B649" s="51">
        <v>0</v>
      </c>
      <c r="C649" s="14" t="s">
        <v>724</v>
      </c>
      <c r="D649" s="51">
        <v>0</v>
      </c>
    </row>
    <row r="650" spans="1:4">
      <c r="A650" s="37" t="s">
        <v>2236</v>
      </c>
      <c r="B650" s="51">
        <v>0</v>
      </c>
      <c r="C650" s="14" t="s">
        <v>725</v>
      </c>
      <c r="D650" s="51">
        <v>0</v>
      </c>
    </row>
    <row r="651" spans="1:4">
      <c r="A651" s="48" t="s">
        <v>2235</v>
      </c>
      <c r="B651" s="51">
        <f>SUM(B652:B654)</f>
        <v>1</v>
      </c>
      <c r="C651" s="14" t="s">
        <v>726</v>
      </c>
      <c r="D651" s="51">
        <v>0</v>
      </c>
    </row>
    <row r="652" spans="1:4">
      <c r="A652" s="37" t="s">
        <v>2234</v>
      </c>
      <c r="B652" s="51">
        <v>0</v>
      </c>
      <c r="C652" s="14" t="s">
        <v>1642</v>
      </c>
      <c r="D652" s="51">
        <v>0</v>
      </c>
    </row>
    <row r="653" spans="1:4">
      <c r="A653" s="37" t="s">
        <v>2059</v>
      </c>
      <c r="B653" s="51">
        <v>0</v>
      </c>
      <c r="C653" s="14" t="s">
        <v>727</v>
      </c>
      <c r="D653" s="51">
        <v>702</v>
      </c>
    </row>
    <row r="654" spans="1:4">
      <c r="A654" s="37" t="s">
        <v>2323</v>
      </c>
      <c r="B654" s="51">
        <v>1</v>
      </c>
      <c r="C654" s="31" t="s">
        <v>239</v>
      </c>
      <c r="D654" s="51">
        <f>SUM(D655:D661)</f>
        <v>1876</v>
      </c>
    </row>
    <row r="655" spans="1:4">
      <c r="A655" s="48" t="s">
        <v>2322</v>
      </c>
      <c r="B655" s="51">
        <f>SUM(B656:B659)</f>
        <v>0</v>
      </c>
      <c r="C655" s="14" t="s">
        <v>728</v>
      </c>
      <c r="D655" s="51">
        <v>662</v>
      </c>
    </row>
    <row r="656" spans="1:4">
      <c r="A656" s="37" t="s">
        <v>2321</v>
      </c>
      <c r="B656" s="51">
        <v>0</v>
      </c>
      <c r="C656" s="14" t="s">
        <v>729</v>
      </c>
      <c r="D656" s="51">
        <v>79</v>
      </c>
    </row>
    <row r="657" spans="1:4">
      <c r="A657" s="37" t="s">
        <v>2320</v>
      </c>
      <c r="B657" s="51">
        <v>0</v>
      </c>
      <c r="C657" s="14" t="s">
        <v>730</v>
      </c>
      <c r="D657" s="51">
        <v>235</v>
      </c>
    </row>
    <row r="658" spans="1:4">
      <c r="A658" s="37" t="s">
        <v>2319</v>
      </c>
      <c r="B658" s="51">
        <v>0</v>
      </c>
      <c r="C658" s="14" t="s">
        <v>731</v>
      </c>
      <c r="D658" s="51">
        <v>0</v>
      </c>
    </row>
    <row r="659" spans="1:4">
      <c r="A659" s="37" t="s">
        <v>2318</v>
      </c>
      <c r="B659" s="51">
        <v>0</v>
      </c>
      <c r="C659" s="14" t="s">
        <v>732</v>
      </c>
      <c r="D659" s="51">
        <v>267</v>
      </c>
    </row>
    <row r="660" spans="1:4">
      <c r="A660" s="48" t="s">
        <v>2317</v>
      </c>
      <c r="B660" s="51">
        <f>SUM(B661:B663)</f>
        <v>0</v>
      </c>
      <c r="C660" s="14" t="s">
        <v>733</v>
      </c>
      <c r="D660" s="51">
        <v>42</v>
      </c>
    </row>
    <row r="661" spans="1:4">
      <c r="A661" s="37" t="s">
        <v>2316</v>
      </c>
      <c r="B661" s="51">
        <v>0</v>
      </c>
      <c r="C661" s="14" t="s">
        <v>734</v>
      </c>
      <c r="D661" s="51">
        <v>591</v>
      </c>
    </row>
    <row r="662" spans="1:4">
      <c r="A662" s="37" t="s">
        <v>2315</v>
      </c>
      <c r="B662" s="51">
        <v>0</v>
      </c>
      <c r="C662" s="31" t="s">
        <v>240</v>
      </c>
      <c r="D662" s="51">
        <f>SUM(D663:D667)</f>
        <v>107</v>
      </c>
    </row>
    <row r="663" spans="1:4">
      <c r="A663" s="37" t="s">
        <v>2314</v>
      </c>
      <c r="B663" s="51">
        <v>0</v>
      </c>
      <c r="C663" s="14" t="s">
        <v>735</v>
      </c>
      <c r="D663" s="51">
        <v>37</v>
      </c>
    </row>
    <row r="664" spans="1:4">
      <c r="A664" s="48" t="s">
        <v>2313</v>
      </c>
      <c r="B664" s="51">
        <f>SUM(B665:B667)</f>
        <v>0</v>
      </c>
      <c r="C664" s="14" t="s">
        <v>736</v>
      </c>
      <c r="D664" s="51">
        <v>52</v>
      </c>
    </row>
    <row r="665" spans="1:4">
      <c r="A665" s="37" t="s">
        <v>2312</v>
      </c>
      <c r="B665" s="51">
        <v>0</v>
      </c>
      <c r="C665" s="14" t="s">
        <v>737</v>
      </c>
      <c r="D665" s="51">
        <v>12</v>
      </c>
    </row>
    <row r="666" spans="1:4">
      <c r="A666" s="37" t="s">
        <v>2059</v>
      </c>
      <c r="B666" s="51">
        <v>0</v>
      </c>
      <c r="C666" s="14" t="s">
        <v>738</v>
      </c>
      <c r="D666" s="51">
        <v>6</v>
      </c>
    </row>
    <row r="667" spans="1:4">
      <c r="A667" s="37" t="s">
        <v>2311</v>
      </c>
      <c r="B667" s="51">
        <v>0</v>
      </c>
      <c r="C667" s="14" t="s">
        <v>739</v>
      </c>
      <c r="D667" s="51">
        <v>0</v>
      </c>
    </row>
    <row r="668" spans="1:4">
      <c r="A668" s="48" t="s">
        <v>2310</v>
      </c>
      <c r="B668" s="51">
        <f>B669</f>
        <v>0</v>
      </c>
      <c r="C668" s="31" t="s">
        <v>241</v>
      </c>
      <c r="D668" s="51">
        <f>SUM(D669:D674)</f>
        <v>267</v>
      </c>
    </row>
    <row r="669" spans="1:4">
      <c r="A669" s="37" t="s">
        <v>2309</v>
      </c>
      <c r="B669" s="51">
        <v>0</v>
      </c>
      <c r="C669" s="14" t="s">
        <v>740</v>
      </c>
      <c r="D669" s="51">
        <v>17</v>
      </c>
    </row>
    <row r="670" spans="1:4">
      <c r="A670" s="48" t="s">
        <v>2308</v>
      </c>
      <c r="B670" s="51">
        <f>SUM(B671:B672)</f>
        <v>0</v>
      </c>
      <c r="C670" s="14" t="s">
        <v>741</v>
      </c>
      <c r="D670" s="51">
        <v>0</v>
      </c>
    </row>
    <row r="671" spans="1:4">
      <c r="A671" s="37" t="s">
        <v>2307</v>
      </c>
      <c r="B671" s="51">
        <v>0</v>
      </c>
      <c r="C671" s="14" t="s">
        <v>742</v>
      </c>
      <c r="D671" s="51">
        <v>0</v>
      </c>
    </row>
    <row r="672" spans="1:4">
      <c r="A672" s="37" t="s">
        <v>2306</v>
      </c>
      <c r="B672" s="51">
        <v>0</v>
      </c>
      <c r="C672" s="14" t="s">
        <v>743</v>
      </c>
      <c r="D672" s="51">
        <v>0</v>
      </c>
    </row>
    <row r="673" spans="1:4">
      <c r="A673" s="48" t="s">
        <v>2305</v>
      </c>
      <c r="B673" s="51">
        <f>B674</f>
        <v>0</v>
      </c>
      <c r="C673" s="14" t="s">
        <v>744</v>
      </c>
      <c r="D673" s="51">
        <v>107</v>
      </c>
    </row>
    <row r="674" spans="1:4">
      <c r="A674" s="37" t="s">
        <v>2304</v>
      </c>
      <c r="B674" s="51">
        <v>0</v>
      </c>
      <c r="C674" s="14" t="s">
        <v>745</v>
      </c>
      <c r="D674" s="51">
        <v>143</v>
      </c>
    </row>
    <row r="675" spans="1:4">
      <c r="A675" s="48" t="s">
        <v>2303</v>
      </c>
      <c r="B675" s="51">
        <f>B676</f>
        <v>10</v>
      </c>
      <c r="C675" s="31" t="s">
        <v>242</v>
      </c>
      <c r="D675" s="51">
        <f>SUM(D676:D682)</f>
        <v>526</v>
      </c>
    </row>
    <row r="676" spans="1:4">
      <c r="A676" s="37" t="s">
        <v>2302</v>
      </c>
      <c r="B676" s="51">
        <v>10</v>
      </c>
      <c r="C676" s="14" t="s">
        <v>357</v>
      </c>
      <c r="D676" s="51">
        <v>126</v>
      </c>
    </row>
    <row r="677" spans="1:4">
      <c r="A677" s="48" t="s">
        <v>2301</v>
      </c>
      <c r="B677" s="51">
        <f>SUM(B678:B681)</f>
        <v>0</v>
      </c>
      <c r="C677" s="14" t="s">
        <v>358</v>
      </c>
      <c r="D677" s="51">
        <v>2</v>
      </c>
    </row>
    <row r="678" spans="1:4">
      <c r="A678" s="37" t="s">
        <v>2104</v>
      </c>
      <c r="B678" s="51">
        <v>0</v>
      </c>
      <c r="C678" s="14" t="s">
        <v>359</v>
      </c>
      <c r="D678" s="51">
        <v>0</v>
      </c>
    </row>
    <row r="679" spans="1:4">
      <c r="A679" s="37" t="s">
        <v>2103</v>
      </c>
      <c r="B679" s="51">
        <v>0</v>
      </c>
      <c r="C679" s="14" t="s">
        <v>746</v>
      </c>
      <c r="D679" s="51">
        <v>15</v>
      </c>
    </row>
    <row r="680" spans="1:4">
      <c r="A680" s="37" t="s">
        <v>2300</v>
      </c>
      <c r="B680" s="51">
        <v>0</v>
      </c>
      <c r="C680" s="14" t="s">
        <v>747</v>
      </c>
      <c r="D680" s="51">
        <v>104</v>
      </c>
    </row>
    <row r="681" spans="1:4">
      <c r="A681" s="37" t="s">
        <v>2299</v>
      </c>
      <c r="B681" s="51">
        <v>0</v>
      </c>
      <c r="C681" s="14" t="s">
        <v>748</v>
      </c>
      <c r="D681" s="51">
        <v>0</v>
      </c>
    </row>
    <row r="682" spans="1:4">
      <c r="A682" s="48" t="s">
        <v>2298</v>
      </c>
      <c r="B682" s="51">
        <f>SUM(B683:B684)</f>
        <v>0</v>
      </c>
      <c r="C682" s="14" t="s">
        <v>749</v>
      </c>
      <c r="D682" s="51">
        <v>279</v>
      </c>
    </row>
    <row r="683" spans="1:4">
      <c r="A683" s="37" t="s">
        <v>2297</v>
      </c>
      <c r="B683" s="51">
        <v>0</v>
      </c>
      <c r="C683" s="31" t="s">
        <v>243</v>
      </c>
      <c r="D683" s="51">
        <f>SUM(D684:D687)</f>
        <v>577</v>
      </c>
    </row>
    <row r="684" spans="1:4">
      <c r="A684" s="37" t="s">
        <v>2296</v>
      </c>
      <c r="B684" s="51">
        <v>0</v>
      </c>
      <c r="C684" s="14" t="s">
        <v>750</v>
      </c>
      <c r="D684" s="51">
        <v>218</v>
      </c>
    </row>
    <row r="685" spans="1:4">
      <c r="A685" s="48" t="s">
        <v>2295</v>
      </c>
      <c r="B685" s="51">
        <f>B686</f>
        <v>0</v>
      </c>
      <c r="C685" s="14" t="s">
        <v>751</v>
      </c>
      <c r="D685" s="51">
        <v>254</v>
      </c>
    </row>
    <row r="686" spans="1:4">
      <c r="A686" s="37" t="s">
        <v>2294</v>
      </c>
      <c r="B686" s="51">
        <v>0</v>
      </c>
      <c r="C686" s="14" t="s">
        <v>752</v>
      </c>
      <c r="D686" s="51">
        <v>105</v>
      </c>
    </row>
    <row r="687" spans="1:4">
      <c r="A687" s="48" t="s">
        <v>2293</v>
      </c>
      <c r="B687" s="51">
        <f>SUM(B688:B689)</f>
        <v>0</v>
      </c>
      <c r="C687" s="14" t="s">
        <v>753</v>
      </c>
      <c r="D687" s="51">
        <v>0</v>
      </c>
    </row>
    <row r="688" spans="1:4">
      <c r="A688" s="37" t="s">
        <v>2059</v>
      </c>
      <c r="B688" s="51">
        <v>0</v>
      </c>
      <c r="C688" s="31" t="s">
        <v>244</v>
      </c>
      <c r="D688" s="51">
        <f>SUM(D689:D692)</f>
        <v>1</v>
      </c>
    </row>
    <row r="689" spans="1:4">
      <c r="A689" s="37" t="s">
        <v>2292</v>
      </c>
      <c r="B689" s="51">
        <v>0</v>
      </c>
      <c r="C689" s="14" t="s">
        <v>357</v>
      </c>
      <c r="D689" s="51">
        <v>0</v>
      </c>
    </row>
    <row r="690" spans="1:4">
      <c r="A690" s="48" t="s">
        <v>2291</v>
      </c>
      <c r="B690" s="51">
        <f>B691</f>
        <v>0</v>
      </c>
      <c r="C690" s="14" t="s">
        <v>358</v>
      </c>
      <c r="D690" s="51">
        <v>0</v>
      </c>
    </row>
    <row r="691" spans="1:4">
      <c r="A691" s="37" t="s">
        <v>2290</v>
      </c>
      <c r="B691" s="51">
        <v>0</v>
      </c>
      <c r="C691" s="14" t="s">
        <v>359</v>
      </c>
      <c r="D691" s="51">
        <v>0</v>
      </c>
    </row>
    <row r="692" spans="1:4">
      <c r="A692" s="48" t="s">
        <v>2289</v>
      </c>
      <c r="B692" s="51">
        <f>SUM(B693,B717,B723:B724)</f>
        <v>1542</v>
      </c>
      <c r="C692" s="14" t="s">
        <v>754</v>
      </c>
      <c r="D692" s="51">
        <v>1</v>
      </c>
    </row>
    <row r="693" spans="1:4">
      <c r="A693" s="48" t="s">
        <v>2288</v>
      </c>
      <c r="B693" s="51">
        <f>SUM(B694:B716)</f>
        <v>1542</v>
      </c>
      <c r="C693" s="31" t="s">
        <v>245</v>
      </c>
      <c r="D693" s="51">
        <f>SUM(D694:D695)</f>
        <v>3860</v>
      </c>
    </row>
    <row r="694" spans="1:4">
      <c r="A694" s="37" t="s">
        <v>2287</v>
      </c>
      <c r="B694" s="51">
        <v>492</v>
      </c>
      <c r="C694" s="14" t="s">
        <v>755</v>
      </c>
      <c r="D694" s="51">
        <v>1108</v>
      </c>
    </row>
    <row r="695" spans="1:4">
      <c r="A695" s="37" t="s">
        <v>2286</v>
      </c>
      <c r="B695" s="51">
        <v>36</v>
      </c>
      <c r="C695" s="14" t="s">
        <v>756</v>
      </c>
      <c r="D695" s="51">
        <v>2752</v>
      </c>
    </row>
    <row r="696" spans="1:4">
      <c r="A696" s="37" t="s">
        <v>2285</v>
      </c>
      <c r="B696" s="51">
        <v>104</v>
      </c>
      <c r="C696" s="31" t="s">
        <v>246</v>
      </c>
      <c r="D696" s="51">
        <f>SUM(D697:D698)</f>
        <v>326</v>
      </c>
    </row>
    <row r="697" spans="1:4">
      <c r="A697" s="37" t="s">
        <v>2284</v>
      </c>
      <c r="B697" s="51">
        <v>74</v>
      </c>
      <c r="C697" s="14" t="s">
        <v>757</v>
      </c>
      <c r="D697" s="51">
        <v>326</v>
      </c>
    </row>
    <row r="698" spans="1:4">
      <c r="A698" s="37" t="s">
        <v>2283</v>
      </c>
      <c r="B698" s="51">
        <v>0</v>
      </c>
      <c r="C698" s="14" t="s">
        <v>758</v>
      </c>
      <c r="D698" s="51">
        <v>0</v>
      </c>
    </row>
    <row r="699" spans="1:4">
      <c r="A699" s="37" t="s">
        <v>2282</v>
      </c>
      <c r="B699" s="51">
        <v>15</v>
      </c>
      <c r="C699" s="31" t="s">
        <v>247</v>
      </c>
      <c r="D699" s="51">
        <f>SUM(D700:D701)</f>
        <v>1021</v>
      </c>
    </row>
    <row r="700" spans="1:4">
      <c r="A700" s="37" t="s">
        <v>2281</v>
      </c>
      <c r="B700" s="51">
        <v>1</v>
      </c>
      <c r="C700" s="14" t="s">
        <v>759</v>
      </c>
      <c r="D700" s="51">
        <v>200</v>
      </c>
    </row>
    <row r="701" spans="1:4">
      <c r="A701" s="37" t="s">
        <v>2280</v>
      </c>
      <c r="B701" s="51">
        <v>0</v>
      </c>
      <c r="C701" s="14" t="s">
        <v>760</v>
      </c>
      <c r="D701" s="51">
        <v>821</v>
      </c>
    </row>
    <row r="702" spans="1:4">
      <c r="A702" s="37" t="s">
        <v>2279</v>
      </c>
      <c r="B702" s="51">
        <v>11</v>
      </c>
      <c r="C702" s="168" t="s">
        <v>248</v>
      </c>
      <c r="D702" s="51">
        <f>SUM(D703:D704)</f>
        <v>0</v>
      </c>
    </row>
    <row r="703" spans="1:4">
      <c r="A703" s="37" t="s">
        <v>2278</v>
      </c>
      <c r="B703" s="51">
        <v>7</v>
      </c>
      <c r="C703" s="18" t="s">
        <v>761</v>
      </c>
      <c r="D703" s="51">
        <v>0</v>
      </c>
    </row>
    <row r="704" spans="1:4">
      <c r="A704" s="37" t="s">
        <v>2368</v>
      </c>
      <c r="B704" s="51">
        <v>4</v>
      </c>
      <c r="C704" s="18" t="s">
        <v>762</v>
      </c>
      <c r="D704" s="51">
        <v>0</v>
      </c>
    </row>
    <row r="705" spans="1:4">
      <c r="A705" s="37" t="s">
        <v>2367</v>
      </c>
      <c r="B705" s="51">
        <v>0</v>
      </c>
      <c r="C705" s="168" t="s">
        <v>249</v>
      </c>
      <c r="D705" s="51">
        <f>SUM(D706:D707)</f>
        <v>21</v>
      </c>
    </row>
    <row r="706" spans="1:4">
      <c r="A706" s="37" t="s">
        <v>2366</v>
      </c>
      <c r="B706" s="51">
        <v>0</v>
      </c>
      <c r="C706" s="18" t="s">
        <v>763</v>
      </c>
      <c r="D706" s="51">
        <v>0</v>
      </c>
    </row>
    <row r="707" spans="1:4">
      <c r="A707" s="37" t="s">
        <v>2365</v>
      </c>
      <c r="B707" s="51">
        <v>34</v>
      </c>
      <c r="C707" s="18" t="s">
        <v>764</v>
      </c>
      <c r="D707" s="51">
        <v>21</v>
      </c>
    </row>
    <row r="708" spans="1:4">
      <c r="A708" s="37" t="s">
        <v>2364</v>
      </c>
      <c r="B708" s="51">
        <v>0</v>
      </c>
      <c r="C708" s="31" t="s">
        <v>765</v>
      </c>
      <c r="D708" s="51">
        <f>D709</f>
        <v>273</v>
      </c>
    </row>
    <row r="709" spans="1:4">
      <c r="A709" s="37" t="s">
        <v>2363</v>
      </c>
      <c r="B709" s="51">
        <v>0</v>
      </c>
      <c r="C709" s="14" t="s">
        <v>766</v>
      </c>
      <c r="D709" s="51">
        <v>273</v>
      </c>
    </row>
    <row r="710" spans="1:4">
      <c r="A710" s="37" t="s">
        <v>2362</v>
      </c>
      <c r="B710" s="51">
        <v>0</v>
      </c>
      <c r="C710" s="31" t="s">
        <v>251</v>
      </c>
      <c r="D710" s="51">
        <f>SUM(D711,D716,D729,D733,D745,D755,D758,D762,D772)</f>
        <v>37989</v>
      </c>
    </row>
    <row r="711" spans="1:4">
      <c r="A711" s="37" t="s">
        <v>2361</v>
      </c>
      <c r="B711" s="51">
        <v>0</v>
      </c>
      <c r="C711" s="31" t="s">
        <v>252</v>
      </c>
      <c r="D711" s="51">
        <f>SUM(D712:D715)</f>
        <v>703</v>
      </c>
    </row>
    <row r="712" spans="1:4">
      <c r="A712" s="37" t="s">
        <v>2360</v>
      </c>
      <c r="B712" s="51">
        <v>0</v>
      </c>
      <c r="C712" s="14" t="s">
        <v>357</v>
      </c>
      <c r="D712" s="51">
        <v>354</v>
      </c>
    </row>
    <row r="713" spans="1:4">
      <c r="A713" s="37" t="s">
        <v>2359</v>
      </c>
      <c r="B713" s="51">
        <v>0</v>
      </c>
      <c r="C713" s="14" t="s">
        <v>358</v>
      </c>
      <c r="D713" s="51">
        <v>0</v>
      </c>
    </row>
    <row r="714" spans="1:4">
      <c r="A714" s="37" t="s">
        <v>2358</v>
      </c>
      <c r="B714" s="51">
        <v>0</v>
      </c>
      <c r="C714" s="14" t="s">
        <v>359</v>
      </c>
      <c r="D714" s="51">
        <v>0</v>
      </c>
    </row>
    <row r="715" spans="1:4">
      <c r="A715" s="37" t="s">
        <v>2357</v>
      </c>
      <c r="B715" s="51">
        <v>272</v>
      </c>
      <c r="C715" s="14" t="s">
        <v>767</v>
      </c>
      <c r="D715" s="51">
        <v>349</v>
      </c>
    </row>
    <row r="716" spans="1:4">
      <c r="A716" s="37" t="s">
        <v>2356</v>
      </c>
      <c r="B716" s="51">
        <v>492</v>
      </c>
      <c r="C716" s="31" t="s">
        <v>253</v>
      </c>
      <c r="D716" s="51">
        <f>SUM(D717:D728)</f>
        <v>2555</v>
      </c>
    </row>
    <row r="717" spans="1:4">
      <c r="A717" s="48" t="s">
        <v>2355</v>
      </c>
      <c r="B717" s="51">
        <f>SUM(B718:B722)</f>
        <v>0</v>
      </c>
      <c r="C717" s="14" t="s">
        <v>768</v>
      </c>
      <c r="D717" s="51">
        <v>791</v>
      </c>
    </row>
    <row r="718" spans="1:4">
      <c r="A718" s="37" t="s">
        <v>2354</v>
      </c>
      <c r="B718" s="51">
        <v>0</v>
      </c>
      <c r="C718" s="14" t="s">
        <v>769</v>
      </c>
      <c r="D718" s="51">
        <v>1259</v>
      </c>
    </row>
    <row r="719" spans="1:4">
      <c r="A719" s="37" t="s">
        <v>2353</v>
      </c>
      <c r="B719" s="51">
        <v>0</v>
      </c>
      <c r="C719" s="14" t="s">
        <v>770</v>
      </c>
      <c r="D719" s="51">
        <v>0</v>
      </c>
    </row>
    <row r="720" spans="1:4">
      <c r="A720" s="37" t="s">
        <v>2352</v>
      </c>
      <c r="B720" s="51">
        <v>0</v>
      </c>
      <c r="C720" s="14" t="s">
        <v>771</v>
      </c>
      <c r="D720" s="51">
        <v>0</v>
      </c>
    </row>
    <row r="721" spans="1:4">
      <c r="A721" s="37" t="s">
        <v>2351</v>
      </c>
      <c r="B721" s="51">
        <v>0</v>
      </c>
      <c r="C721" s="14" t="s">
        <v>772</v>
      </c>
      <c r="D721" s="51">
        <v>0</v>
      </c>
    </row>
    <row r="722" spans="1:4">
      <c r="A722" s="37" t="s">
        <v>2350</v>
      </c>
      <c r="B722" s="51">
        <v>0</v>
      </c>
      <c r="C722" s="14" t="s">
        <v>773</v>
      </c>
      <c r="D722" s="51">
        <v>0</v>
      </c>
    </row>
    <row r="723" spans="1:4">
      <c r="A723" s="48" t="s">
        <v>2349</v>
      </c>
      <c r="B723" s="51">
        <v>0</v>
      </c>
      <c r="C723" s="14" t="s">
        <v>774</v>
      </c>
      <c r="D723" s="51">
        <v>0</v>
      </c>
    </row>
    <row r="724" spans="1:4">
      <c r="A724" s="48" t="s">
        <v>2348</v>
      </c>
      <c r="B724" s="51">
        <v>0</v>
      </c>
      <c r="C724" s="14" t="s">
        <v>775</v>
      </c>
      <c r="D724" s="51">
        <v>0</v>
      </c>
    </row>
    <row r="725" spans="1:4">
      <c r="A725" s="48" t="s">
        <v>2347</v>
      </c>
      <c r="B725" s="51">
        <f>SUM(B726,B730,B733,B735,B737,B738,B742)</f>
        <v>655</v>
      </c>
      <c r="C725" s="14" t="s">
        <v>776</v>
      </c>
      <c r="D725" s="51">
        <v>0</v>
      </c>
    </row>
    <row r="726" spans="1:4">
      <c r="A726" s="31" t="s">
        <v>803</v>
      </c>
      <c r="B726" s="51">
        <f>SUM(B727:B729)</f>
        <v>0</v>
      </c>
      <c r="C726" s="14" t="s">
        <v>777</v>
      </c>
      <c r="D726" s="51">
        <v>0</v>
      </c>
    </row>
    <row r="727" spans="1:4">
      <c r="A727" s="14" t="s">
        <v>2346</v>
      </c>
      <c r="B727" s="51">
        <v>0</v>
      </c>
      <c r="C727" s="14" t="s">
        <v>778</v>
      </c>
      <c r="D727" s="51">
        <v>0</v>
      </c>
    </row>
    <row r="728" spans="1:4">
      <c r="A728" s="14" t="s">
        <v>806</v>
      </c>
      <c r="B728" s="51">
        <v>0</v>
      </c>
      <c r="C728" s="14" t="s">
        <v>779</v>
      </c>
      <c r="D728" s="51">
        <v>505</v>
      </c>
    </row>
    <row r="729" spans="1:4">
      <c r="A729" s="37" t="s">
        <v>2345</v>
      </c>
      <c r="B729" s="51">
        <v>0</v>
      </c>
      <c r="C729" s="31" t="s">
        <v>254</v>
      </c>
      <c r="D729" s="51">
        <f>SUM(D730:D732)</f>
        <v>4503</v>
      </c>
    </row>
    <row r="730" spans="1:4">
      <c r="A730" s="48" t="s">
        <v>808</v>
      </c>
      <c r="B730" s="51">
        <f>SUM(B731:B732)</f>
        <v>0</v>
      </c>
      <c r="C730" s="14" t="s">
        <v>780</v>
      </c>
      <c r="D730" s="51">
        <v>0</v>
      </c>
    </row>
    <row r="731" spans="1:4">
      <c r="A731" s="37" t="s">
        <v>2344</v>
      </c>
      <c r="B731" s="51">
        <v>0</v>
      </c>
      <c r="C731" s="14" t="s">
        <v>781</v>
      </c>
      <c r="D731" s="51">
        <v>3499</v>
      </c>
    </row>
    <row r="732" spans="1:4">
      <c r="A732" s="37" t="s">
        <v>2343</v>
      </c>
      <c r="B732" s="51">
        <v>0</v>
      </c>
      <c r="C732" s="14" t="s">
        <v>782</v>
      </c>
      <c r="D732" s="51">
        <v>1004</v>
      </c>
    </row>
    <row r="733" spans="1:4">
      <c r="A733" s="48" t="s">
        <v>811</v>
      </c>
      <c r="B733" s="51">
        <f>B734</f>
        <v>655</v>
      </c>
      <c r="C733" s="31" t="s">
        <v>255</v>
      </c>
      <c r="D733" s="51">
        <f>SUM(D734:D744)</f>
        <v>3599</v>
      </c>
    </row>
    <row r="734" spans="1:4">
      <c r="A734" s="37" t="s">
        <v>2342</v>
      </c>
      <c r="B734" s="51">
        <v>655</v>
      </c>
      <c r="C734" s="14" t="s">
        <v>783</v>
      </c>
      <c r="D734" s="51">
        <v>539</v>
      </c>
    </row>
    <row r="735" spans="1:4">
      <c r="A735" s="48" t="s">
        <v>812</v>
      </c>
      <c r="B735" s="51">
        <f>B736</f>
        <v>0</v>
      </c>
      <c r="C735" s="14" t="s">
        <v>784</v>
      </c>
      <c r="D735" s="51">
        <v>111</v>
      </c>
    </row>
    <row r="736" spans="1:4">
      <c r="A736" s="37" t="s">
        <v>2341</v>
      </c>
      <c r="B736" s="51">
        <v>0</v>
      </c>
      <c r="C736" s="14" t="s">
        <v>785</v>
      </c>
      <c r="D736" s="51">
        <v>272</v>
      </c>
    </row>
    <row r="737" spans="1:4">
      <c r="A737" s="48" t="s">
        <v>2340</v>
      </c>
      <c r="B737" s="51">
        <v>0</v>
      </c>
      <c r="C737" s="14" t="s">
        <v>786</v>
      </c>
      <c r="D737" s="51">
        <v>0</v>
      </c>
    </row>
    <row r="738" spans="1:4">
      <c r="A738" s="48" t="s">
        <v>2339</v>
      </c>
      <c r="B738" s="51">
        <f>SUM(B739:B741)</f>
        <v>0</v>
      </c>
      <c r="C738" s="14" t="s">
        <v>787</v>
      </c>
      <c r="D738" s="51">
        <v>17</v>
      </c>
    </row>
    <row r="739" spans="1:4">
      <c r="A739" s="37" t="s">
        <v>2338</v>
      </c>
      <c r="B739" s="51">
        <v>0</v>
      </c>
      <c r="C739" s="14" t="s">
        <v>788</v>
      </c>
      <c r="D739" s="51">
        <v>0</v>
      </c>
    </row>
    <row r="740" spans="1:4">
      <c r="A740" s="37" t="s">
        <v>2337</v>
      </c>
      <c r="B740" s="51">
        <v>0</v>
      </c>
      <c r="C740" s="14" t="s">
        <v>789</v>
      </c>
      <c r="D740" s="51">
        <v>0</v>
      </c>
    </row>
    <row r="741" spans="1:4">
      <c r="A741" s="37" t="s">
        <v>2336</v>
      </c>
      <c r="B741" s="51">
        <v>0</v>
      </c>
      <c r="C741" s="14" t="s">
        <v>790</v>
      </c>
      <c r="D741" s="51">
        <v>1864</v>
      </c>
    </row>
    <row r="742" spans="1:4">
      <c r="A742" s="48" t="s">
        <v>2335</v>
      </c>
      <c r="B742" s="51">
        <v>0</v>
      </c>
      <c r="C742" s="14" t="s">
        <v>791</v>
      </c>
      <c r="D742" s="51">
        <v>796</v>
      </c>
    </row>
    <row r="743" spans="1:4">
      <c r="A743" s="48" t="s">
        <v>2334</v>
      </c>
      <c r="B743" s="51">
        <f>SUM(B744,B747,B754:B756,B761,B766:B767,B770,B771,B774:B777,B781,B782)</f>
        <v>2829</v>
      </c>
      <c r="C743" s="14" t="s">
        <v>792</v>
      </c>
      <c r="D743" s="51">
        <v>0</v>
      </c>
    </row>
    <row r="744" spans="1:4">
      <c r="A744" s="48" t="s">
        <v>2333</v>
      </c>
      <c r="B744" s="51">
        <f>SUM(B745:B746)</f>
        <v>0</v>
      </c>
      <c r="C744" s="14" t="s">
        <v>793</v>
      </c>
      <c r="D744" s="51">
        <v>0</v>
      </c>
    </row>
    <row r="745" spans="1:4">
      <c r="A745" s="37" t="s">
        <v>2332</v>
      </c>
      <c r="B745" s="51">
        <v>0</v>
      </c>
      <c r="C745" s="31" t="s">
        <v>256</v>
      </c>
      <c r="D745" s="51">
        <f>SUM(D746:D754)</f>
        <v>22617</v>
      </c>
    </row>
    <row r="746" spans="1:4">
      <c r="A746" s="37" t="s">
        <v>2331</v>
      </c>
      <c r="B746" s="51">
        <v>0</v>
      </c>
      <c r="C746" s="14" t="s">
        <v>794</v>
      </c>
      <c r="D746" s="51">
        <v>831</v>
      </c>
    </row>
    <row r="747" spans="1:4">
      <c r="A747" s="48" t="s">
        <v>2330</v>
      </c>
      <c r="B747" s="51">
        <f>SUM(B748:B753)</f>
        <v>0</v>
      </c>
      <c r="C747" s="14" t="s">
        <v>795</v>
      </c>
      <c r="D747" s="51">
        <v>560</v>
      </c>
    </row>
    <row r="748" spans="1:4">
      <c r="A748" s="37" t="s">
        <v>2329</v>
      </c>
      <c r="B748" s="51">
        <v>0</v>
      </c>
      <c r="C748" s="14" t="s">
        <v>796</v>
      </c>
      <c r="D748" s="51">
        <v>889</v>
      </c>
    </row>
    <row r="749" spans="1:4">
      <c r="A749" s="37" t="s">
        <v>2328</v>
      </c>
      <c r="B749" s="51">
        <v>0</v>
      </c>
      <c r="C749" s="14" t="s">
        <v>797</v>
      </c>
      <c r="D749" s="51">
        <v>106</v>
      </c>
    </row>
    <row r="750" spans="1:4">
      <c r="A750" s="37" t="s">
        <v>2327</v>
      </c>
      <c r="B750" s="51">
        <v>0</v>
      </c>
      <c r="C750" s="14" t="s">
        <v>798</v>
      </c>
      <c r="D750" s="51">
        <v>18840</v>
      </c>
    </row>
    <row r="751" spans="1:4">
      <c r="A751" s="37" t="s">
        <v>2326</v>
      </c>
      <c r="B751" s="51">
        <v>0</v>
      </c>
      <c r="C751" s="14" t="s">
        <v>799</v>
      </c>
      <c r="D751" s="51">
        <v>123</v>
      </c>
    </row>
    <row r="752" spans="1:4">
      <c r="A752" s="37" t="s">
        <v>2325</v>
      </c>
      <c r="B752" s="51">
        <v>0</v>
      </c>
      <c r="C752" s="14" t="s">
        <v>800</v>
      </c>
      <c r="D752" s="51">
        <v>1247</v>
      </c>
    </row>
    <row r="753" spans="1:4">
      <c r="A753" s="37" t="s">
        <v>2324</v>
      </c>
      <c r="B753" s="51">
        <v>0</v>
      </c>
      <c r="C753" s="14" t="s">
        <v>801</v>
      </c>
      <c r="D753" s="51">
        <v>0</v>
      </c>
    </row>
    <row r="754" spans="1:4">
      <c r="A754" s="48" t="s">
        <v>2413</v>
      </c>
      <c r="B754" s="51">
        <v>0</v>
      </c>
      <c r="C754" s="14" t="s">
        <v>802</v>
      </c>
      <c r="D754" s="51">
        <v>21</v>
      </c>
    </row>
    <row r="755" spans="1:4">
      <c r="A755" s="48" t="s">
        <v>2412</v>
      </c>
      <c r="B755" s="51">
        <v>0</v>
      </c>
      <c r="C755" s="31" t="s">
        <v>257</v>
      </c>
      <c r="D755" s="51">
        <f>SUM(D756:D757)</f>
        <v>60</v>
      </c>
    </row>
    <row r="756" spans="1:4">
      <c r="A756" s="48" t="s">
        <v>2411</v>
      </c>
      <c r="B756" s="51">
        <f>SUM(B757:B760)</f>
        <v>413</v>
      </c>
      <c r="C756" s="14" t="s">
        <v>804</v>
      </c>
      <c r="D756" s="51">
        <v>60</v>
      </c>
    </row>
    <row r="757" spans="1:4">
      <c r="A757" s="37" t="s">
        <v>2410</v>
      </c>
      <c r="B757" s="51">
        <v>69</v>
      </c>
      <c r="C757" s="14" t="s">
        <v>805</v>
      </c>
      <c r="D757" s="51">
        <v>0</v>
      </c>
    </row>
    <row r="758" spans="1:4">
      <c r="A758" s="37" t="s">
        <v>2409</v>
      </c>
      <c r="B758" s="51">
        <v>0</v>
      </c>
      <c r="C758" s="31" t="s">
        <v>258</v>
      </c>
      <c r="D758" s="51">
        <f>SUM(D759:D761)</f>
        <v>2373</v>
      </c>
    </row>
    <row r="759" spans="1:4">
      <c r="A759" s="37" t="s">
        <v>2408</v>
      </c>
      <c r="B759" s="51">
        <v>0</v>
      </c>
      <c r="C759" s="14" t="s">
        <v>807</v>
      </c>
      <c r="D759" s="51">
        <v>0</v>
      </c>
    </row>
    <row r="760" spans="1:4">
      <c r="A760" s="37" t="s">
        <v>2407</v>
      </c>
      <c r="B760" s="51">
        <v>344</v>
      </c>
      <c r="C760" s="14" t="s">
        <v>809</v>
      </c>
      <c r="D760" s="51">
        <v>1017</v>
      </c>
    </row>
    <row r="761" spans="1:4">
      <c r="A761" s="48" t="s">
        <v>2406</v>
      </c>
      <c r="B761" s="51">
        <f>SUM(B762:B765)</f>
        <v>1151</v>
      </c>
      <c r="C761" s="14" t="s">
        <v>810</v>
      </c>
      <c r="D761" s="51">
        <v>1356</v>
      </c>
    </row>
    <row r="762" spans="1:4">
      <c r="A762" s="37" t="s">
        <v>2405</v>
      </c>
      <c r="B762" s="51">
        <v>292</v>
      </c>
      <c r="C762" s="31" t="s">
        <v>259</v>
      </c>
      <c r="D762" s="51">
        <f>SUM(D763:D771)</f>
        <v>1207</v>
      </c>
    </row>
    <row r="763" spans="1:4">
      <c r="A763" s="37" t="s">
        <v>2404</v>
      </c>
      <c r="B763" s="51">
        <v>149</v>
      </c>
      <c r="C763" s="14" t="s">
        <v>357</v>
      </c>
      <c r="D763" s="51">
        <v>668</v>
      </c>
    </row>
    <row r="764" spans="1:4">
      <c r="A764" s="37" t="s">
        <v>2403</v>
      </c>
      <c r="B764" s="51">
        <v>40</v>
      </c>
      <c r="C764" s="14" t="s">
        <v>358</v>
      </c>
      <c r="D764" s="51">
        <v>1</v>
      </c>
    </row>
    <row r="765" spans="1:4">
      <c r="A765" s="37" t="s">
        <v>2402</v>
      </c>
      <c r="B765" s="51">
        <v>670</v>
      </c>
      <c r="C765" s="14" t="s">
        <v>359</v>
      </c>
      <c r="D765" s="51">
        <v>0</v>
      </c>
    </row>
    <row r="766" spans="1:4">
      <c r="A766" s="48" t="s">
        <v>2401</v>
      </c>
      <c r="B766" s="51">
        <v>0</v>
      </c>
      <c r="C766" s="14" t="s">
        <v>813</v>
      </c>
      <c r="D766" s="51">
        <v>0</v>
      </c>
    </row>
    <row r="767" spans="1:4">
      <c r="A767" s="48" t="s">
        <v>2400</v>
      </c>
      <c r="B767" s="51">
        <f>SUM(B768:B769)</f>
        <v>0</v>
      </c>
      <c r="C767" s="14" t="s">
        <v>814</v>
      </c>
      <c r="D767" s="51">
        <v>0</v>
      </c>
    </row>
    <row r="768" spans="1:4">
      <c r="A768" s="37" t="s">
        <v>2399</v>
      </c>
      <c r="B768" s="51">
        <v>0</v>
      </c>
      <c r="C768" s="14" t="s">
        <v>815</v>
      </c>
      <c r="D768" s="51">
        <v>0</v>
      </c>
    </row>
    <row r="769" spans="1:4">
      <c r="A769" s="37" t="s">
        <v>2398</v>
      </c>
      <c r="B769" s="51">
        <v>0</v>
      </c>
      <c r="C769" s="14" t="s">
        <v>816</v>
      </c>
      <c r="D769" s="51">
        <v>37</v>
      </c>
    </row>
    <row r="770" spans="1:4">
      <c r="A770" s="48" t="s">
        <v>2397</v>
      </c>
      <c r="B770" s="51">
        <v>0</v>
      </c>
      <c r="C770" s="14" t="s">
        <v>366</v>
      </c>
      <c r="D770" s="51">
        <v>59</v>
      </c>
    </row>
    <row r="771" spans="1:4">
      <c r="A771" s="48" t="s">
        <v>2396</v>
      </c>
      <c r="B771" s="51">
        <f>B772+B773</f>
        <v>0</v>
      </c>
      <c r="C771" s="14" t="s">
        <v>817</v>
      </c>
      <c r="D771" s="51">
        <v>442</v>
      </c>
    </row>
    <row r="772" spans="1:4">
      <c r="A772" s="37" t="s">
        <v>2395</v>
      </c>
      <c r="B772" s="51">
        <v>0</v>
      </c>
      <c r="C772" s="31" t="s">
        <v>818</v>
      </c>
      <c r="D772" s="51">
        <f>D773</f>
        <v>372</v>
      </c>
    </row>
    <row r="773" spans="1:4">
      <c r="A773" s="37" t="s">
        <v>2394</v>
      </c>
      <c r="B773" s="51">
        <v>0</v>
      </c>
      <c r="C773" s="14" t="s">
        <v>819</v>
      </c>
      <c r="D773" s="51">
        <v>372</v>
      </c>
    </row>
    <row r="774" spans="1:4">
      <c r="A774" s="48" t="s">
        <v>2393</v>
      </c>
      <c r="B774" s="51">
        <v>0</v>
      </c>
      <c r="C774" s="31" t="s">
        <v>261</v>
      </c>
      <c r="D774" s="51">
        <f>SUM(D775,D784,D788,D797,D803,D809,D815,D818,D821,D823,D825,D831,D833,D835,D850)</f>
        <v>4436</v>
      </c>
    </row>
    <row r="775" spans="1:4">
      <c r="A775" s="48" t="s">
        <v>2392</v>
      </c>
      <c r="B775" s="51">
        <v>0</v>
      </c>
      <c r="C775" s="31" t="s">
        <v>262</v>
      </c>
      <c r="D775" s="51">
        <f>SUM(D776:D783)</f>
        <v>334</v>
      </c>
    </row>
    <row r="776" spans="1:4">
      <c r="A776" s="48" t="s">
        <v>2391</v>
      </c>
      <c r="B776" s="51">
        <v>0</v>
      </c>
      <c r="C776" s="14" t="s">
        <v>357</v>
      </c>
      <c r="D776" s="51">
        <v>291</v>
      </c>
    </row>
    <row r="777" spans="1:4">
      <c r="A777" s="48" t="s">
        <v>2390</v>
      </c>
      <c r="B777" s="51">
        <f>SUM(B778:B780)</f>
        <v>53</v>
      </c>
      <c r="C777" s="14" t="s">
        <v>358</v>
      </c>
      <c r="D777" s="51">
        <v>12</v>
      </c>
    </row>
    <row r="778" spans="1:4">
      <c r="A778" s="37" t="s">
        <v>2389</v>
      </c>
      <c r="B778" s="51">
        <v>0</v>
      </c>
      <c r="C778" s="14" t="s">
        <v>359</v>
      </c>
      <c r="D778" s="51">
        <v>0</v>
      </c>
    </row>
    <row r="779" spans="1:4">
      <c r="A779" s="37" t="s">
        <v>2388</v>
      </c>
      <c r="B779" s="51">
        <v>2</v>
      </c>
      <c r="C779" s="14" t="s">
        <v>820</v>
      </c>
      <c r="D779" s="51">
        <v>11</v>
      </c>
    </row>
    <row r="780" spans="1:4">
      <c r="A780" s="37" t="s">
        <v>2387</v>
      </c>
      <c r="B780" s="51">
        <v>51</v>
      </c>
      <c r="C780" s="14" t="s">
        <v>821</v>
      </c>
      <c r="D780" s="51">
        <v>0</v>
      </c>
    </row>
    <row r="781" spans="1:4">
      <c r="A781" s="48" t="s">
        <v>2386</v>
      </c>
      <c r="B781" s="51">
        <v>0</v>
      </c>
      <c r="C781" s="14" t="s">
        <v>822</v>
      </c>
      <c r="D781" s="51">
        <v>0</v>
      </c>
    </row>
    <row r="782" spans="1:4">
      <c r="A782" s="48" t="s">
        <v>2385</v>
      </c>
      <c r="B782" s="51">
        <v>1212</v>
      </c>
      <c r="C782" s="14" t="s">
        <v>823</v>
      </c>
      <c r="D782" s="51">
        <v>0</v>
      </c>
    </row>
    <row r="783" spans="1:4">
      <c r="A783" s="48" t="s">
        <v>2384</v>
      </c>
      <c r="B783" s="51">
        <f>B784+B785</f>
        <v>1338</v>
      </c>
      <c r="C783" s="14" t="s">
        <v>824</v>
      </c>
      <c r="D783" s="51">
        <v>20</v>
      </c>
    </row>
    <row r="784" spans="1:4">
      <c r="A784" s="48" t="s">
        <v>2383</v>
      </c>
      <c r="B784" s="51">
        <v>0</v>
      </c>
      <c r="C784" s="31" t="s">
        <v>263</v>
      </c>
      <c r="D784" s="51">
        <f>SUM(D785:D787)</f>
        <v>0</v>
      </c>
    </row>
    <row r="785" spans="1:4">
      <c r="A785" s="48" t="s">
        <v>2382</v>
      </c>
      <c r="B785" s="51">
        <v>1338</v>
      </c>
      <c r="C785" s="14" t="s">
        <v>825</v>
      </c>
      <c r="D785" s="51">
        <v>0</v>
      </c>
    </row>
    <row r="786" spans="1:4">
      <c r="A786" s="48" t="s">
        <v>2381</v>
      </c>
      <c r="B786" s="51">
        <f>SUM(B787:B791)</f>
        <v>57</v>
      </c>
      <c r="C786" s="14" t="s">
        <v>826</v>
      </c>
      <c r="D786" s="51">
        <v>0</v>
      </c>
    </row>
    <row r="787" spans="1:4">
      <c r="A787" s="48" t="s">
        <v>2380</v>
      </c>
      <c r="B787" s="51">
        <v>0</v>
      </c>
      <c r="C787" s="14" t="s">
        <v>827</v>
      </c>
      <c r="D787" s="51">
        <v>0</v>
      </c>
    </row>
    <row r="788" spans="1:4">
      <c r="A788" s="48" t="s">
        <v>2379</v>
      </c>
      <c r="B788" s="51">
        <v>0</v>
      </c>
      <c r="C788" s="31" t="s">
        <v>264</v>
      </c>
      <c r="D788" s="51">
        <f>SUM(D789:D796)</f>
        <v>1</v>
      </c>
    </row>
    <row r="789" spans="1:4">
      <c r="A789" s="48" t="s">
        <v>2378</v>
      </c>
      <c r="B789" s="51">
        <v>57</v>
      </c>
      <c r="C789" s="14" t="s">
        <v>828</v>
      </c>
      <c r="D789" s="51">
        <v>0</v>
      </c>
    </row>
    <row r="790" spans="1:4">
      <c r="A790" s="169" t="s">
        <v>2377</v>
      </c>
      <c r="B790" s="172">
        <v>0</v>
      </c>
      <c r="C790" s="14" t="s">
        <v>829</v>
      </c>
      <c r="D790" s="51">
        <v>1</v>
      </c>
    </row>
    <row r="791" spans="1:4">
      <c r="A791" s="48" t="s">
        <v>2376</v>
      </c>
      <c r="B791" s="51">
        <v>0</v>
      </c>
      <c r="C791" s="14" t="s">
        <v>830</v>
      </c>
      <c r="D791" s="51">
        <v>0</v>
      </c>
    </row>
    <row r="792" spans="1:4">
      <c r="A792" s="170" t="s">
        <v>2375</v>
      </c>
      <c r="B792" s="173">
        <f>SUM(B793:B798)</f>
        <v>544</v>
      </c>
      <c r="C792" s="14" t="s">
        <v>831</v>
      </c>
      <c r="D792" s="51">
        <v>0</v>
      </c>
    </row>
    <row r="793" spans="1:4">
      <c r="A793" s="48" t="s">
        <v>2374</v>
      </c>
      <c r="B793" s="51">
        <v>0</v>
      </c>
      <c r="C793" s="14" t="s">
        <v>832</v>
      </c>
      <c r="D793" s="51">
        <v>0</v>
      </c>
    </row>
    <row r="794" spans="1:4">
      <c r="A794" s="48" t="s">
        <v>2373</v>
      </c>
      <c r="B794" s="51">
        <v>0</v>
      </c>
      <c r="C794" s="14" t="s">
        <v>833</v>
      </c>
      <c r="D794" s="51">
        <v>0</v>
      </c>
    </row>
    <row r="795" spans="1:4">
      <c r="A795" s="48" t="s">
        <v>2372</v>
      </c>
      <c r="B795" s="51">
        <v>0</v>
      </c>
      <c r="C795" s="14" t="s">
        <v>834</v>
      </c>
      <c r="D795" s="51">
        <v>0</v>
      </c>
    </row>
    <row r="796" spans="1:4">
      <c r="A796" s="48" t="s">
        <v>2371</v>
      </c>
      <c r="B796" s="51">
        <v>0</v>
      </c>
      <c r="C796" s="14" t="s">
        <v>835</v>
      </c>
      <c r="D796" s="51">
        <v>0</v>
      </c>
    </row>
    <row r="797" spans="1:4">
      <c r="A797" s="48" t="s">
        <v>2370</v>
      </c>
      <c r="B797" s="51">
        <v>0</v>
      </c>
      <c r="C797" s="31" t="s">
        <v>266</v>
      </c>
      <c r="D797" s="51">
        <f>SUM(D798:D802)</f>
        <v>476</v>
      </c>
    </row>
    <row r="798" spans="1:4">
      <c r="A798" s="48" t="s">
        <v>2369</v>
      </c>
      <c r="B798" s="51">
        <v>544</v>
      </c>
      <c r="C798" s="14" t="s">
        <v>836</v>
      </c>
      <c r="D798" s="51">
        <v>5</v>
      </c>
    </row>
    <row r="799" spans="1:4">
      <c r="A799" s="72"/>
      <c r="B799" s="171"/>
      <c r="C799" s="14" t="s">
        <v>837</v>
      </c>
      <c r="D799" s="51">
        <v>471</v>
      </c>
    </row>
    <row r="800" spans="1:4">
      <c r="A800" s="72"/>
      <c r="B800" s="171"/>
      <c r="C800" s="14" t="s">
        <v>838</v>
      </c>
      <c r="D800" s="51">
        <v>0</v>
      </c>
    </row>
    <row r="801" spans="1:4">
      <c r="A801" s="72"/>
      <c r="B801" s="171"/>
      <c r="C801" s="14" t="s">
        <v>839</v>
      </c>
      <c r="D801" s="51">
        <v>0</v>
      </c>
    </row>
    <row r="802" spans="1:4">
      <c r="A802" s="72"/>
      <c r="B802" s="171"/>
      <c r="C802" s="14" t="s">
        <v>840</v>
      </c>
      <c r="D802" s="51">
        <v>0</v>
      </c>
    </row>
    <row r="803" spans="1:4">
      <c r="A803" s="72"/>
      <c r="B803" s="171"/>
      <c r="C803" s="31" t="s">
        <v>267</v>
      </c>
      <c r="D803" s="51">
        <f>SUM(D804:D808)</f>
        <v>840</v>
      </c>
    </row>
    <row r="804" spans="1:4">
      <c r="A804" s="72"/>
      <c r="B804" s="171"/>
      <c r="C804" s="14" t="s">
        <v>841</v>
      </c>
      <c r="D804" s="51">
        <v>720</v>
      </c>
    </row>
    <row r="805" spans="1:4">
      <c r="A805" s="72"/>
      <c r="B805" s="171"/>
      <c r="C805" s="14" t="s">
        <v>842</v>
      </c>
      <c r="D805" s="51">
        <v>0</v>
      </c>
    </row>
    <row r="806" spans="1:4">
      <c r="A806" s="72"/>
      <c r="B806" s="171"/>
      <c r="C806" s="14" t="s">
        <v>843</v>
      </c>
      <c r="D806" s="51">
        <v>0</v>
      </c>
    </row>
    <row r="807" spans="1:4">
      <c r="A807" s="72"/>
      <c r="B807" s="171"/>
      <c r="C807" s="14" t="s">
        <v>844</v>
      </c>
      <c r="D807" s="51">
        <v>0</v>
      </c>
    </row>
    <row r="808" spans="1:4">
      <c r="A808" s="72"/>
      <c r="B808" s="171"/>
      <c r="C808" s="14" t="s">
        <v>845</v>
      </c>
      <c r="D808" s="51">
        <v>120</v>
      </c>
    </row>
    <row r="809" spans="1:4">
      <c r="A809" s="72"/>
      <c r="B809" s="171"/>
      <c r="C809" s="31" t="s">
        <v>268</v>
      </c>
      <c r="D809" s="51">
        <f>SUM(D810:D814)</f>
        <v>492</v>
      </c>
    </row>
    <row r="810" spans="1:4">
      <c r="A810" s="72"/>
      <c r="B810" s="171"/>
      <c r="C810" s="14" t="s">
        <v>846</v>
      </c>
      <c r="D810" s="51">
        <v>0</v>
      </c>
    </row>
    <row r="811" spans="1:4">
      <c r="A811" s="72"/>
      <c r="B811" s="171"/>
      <c r="C811" s="14" t="s">
        <v>847</v>
      </c>
      <c r="D811" s="51">
        <v>0</v>
      </c>
    </row>
    <row r="812" spans="1:4">
      <c r="A812" s="72"/>
      <c r="B812" s="171"/>
      <c r="C812" s="14" t="s">
        <v>848</v>
      </c>
      <c r="D812" s="51">
        <v>0</v>
      </c>
    </row>
    <row r="813" spans="1:4">
      <c r="A813" s="72"/>
      <c r="B813" s="171"/>
      <c r="C813" s="14" t="s">
        <v>849</v>
      </c>
      <c r="D813" s="51">
        <v>0</v>
      </c>
    </row>
    <row r="814" spans="1:4">
      <c r="A814" s="72"/>
      <c r="B814" s="171"/>
      <c r="C814" s="14" t="s">
        <v>850</v>
      </c>
      <c r="D814" s="51">
        <v>492</v>
      </c>
    </row>
    <row r="815" spans="1:4">
      <c r="A815" s="72"/>
      <c r="B815" s="171"/>
      <c r="C815" s="31" t="s">
        <v>269</v>
      </c>
      <c r="D815" s="51">
        <f>SUM(D816:D817)</f>
        <v>83</v>
      </c>
    </row>
    <row r="816" spans="1:4">
      <c r="A816" s="72"/>
      <c r="B816" s="171"/>
      <c r="C816" s="14" t="s">
        <v>851</v>
      </c>
      <c r="D816" s="51">
        <v>0</v>
      </c>
    </row>
    <row r="817" spans="1:4">
      <c r="A817" s="72"/>
      <c r="B817" s="171"/>
      <c r="C817" s="14" t="s">
        <v>852</v>
      </c>
      <c r="D817" s="51">
        <v>83</v>
      </c>
    </row>
    <row r="818" spans="1:4">
      <c r="A818" s="72"/>
      <c r="B818" s="171"/>
      <c r="C818" s="31" t="s">
        <v>270</v>
      </c>
      <c r="D818" s="51">
        <f>SUM(D819:D820)</f>
        <v>0</v>
      </c>
    </row>
    <row r="819" spans="1:4">
      <c r="A819" s="72"/>
      <c r="B819" s="171"/>
      <c r="C819" s="14" t="s">
        <v>853</v>
      </c>
      <c r="D819" s="51">
        <v>0</v>
      </c>
    </row>
    <row r="820" spans="1:4">
      <c r="A820" s="72"/>
      <c r="B820" s="171"/>
      <c r="C820" s="14" t="s">
        <v>854</v>
      </c>
      <c r="D820" s="51">
        <v>0</v>
      </c>
    </row>
    <row r="821" spans="1:4">
      <c r="A821" s="72"/>
      <c r="B821" s="171"/>
      <c r="C821" s="31" t="s">
        <v>855</v>
      </c>
      <c r="D821" s="51">
        <f>D822</f>
        <v>0</v>
      </c>
    </row>
    <row r="822" spans="1:4">
      <c r="A822" s="72"/>
      <c r="B822" s="171"/>
      <c r="C822" s="14" t="s">
        <v>856</v>
      </c>
      <c r="D822" s="51">
        <v>0</v>
      </c>
    </row>
    <row r="823" spans="1:4">
      <c r="A823" s="72"/>
      <c r="B823" s="171"/>
      <c r="C823" s="31" t="s">
        <v>857</v>
      </c>
      <c r="D823" s="51">
        <f>D824</f>
        <v>0</v>
      </c>
    </row>
    <row r="824" spans="1:4">
      <c r="A824" s="72"/>
      <c r="B824" s="171"/>
      <c r="C824" s="14" t="s">
        <v>858</v>
      </c>
      <c r="D824" s="51">
        <v>0</v>
      </c>
    </row>
    <row r="825" spans="1:4">
      <c r="A825" s="72"/>
      <c r="B825" s="171"/>
      <c r="C825" s="31" t="s">
        <v>273</v>
      </c>
      <c r="D825" s="51">
        <f>SUM(D826:D830)</f>
        <v>1910</v>
      </c>
    </row>
    <row r="826" spans="1:4">
      <c r="A826" s="72"/>
      <c r="B826" s="171"/>
      <c r="C826" s="14" t="s">
        <v>859</v>
      </c>
      <c r="D826" s="51">
        <v>52</v>
      </c>
    </row>
    <row r="827" spans="1:4">
      <c r="A827" s="72"/>
      <c r="B827" s="171"/>
      <c r="C827" s="14" t="s">
        <v>860</v>
      </c>
      <c r="D827" s="51">
        <v>2</v>
      </c>
    </row>
    <row r="828" spans="1:4">
      <c r="A828" s="72"/>
      <c r="B828" s="171"/>
      <c r="C828" s="14" t="s">
        <v>861</v>
      </c>
      <c r="D828" s="51">
        <v>1856</v>
      </c>
    </row>
    <row r="829" spans="1:4">
      <c r="A829" s="72"/>
      <c r="B829" s="171"/>
      <c r="C829" s="14" t="s">
        <v>862</v>
      </c>
      <c r="D829" s="51">
        <v>0</v>
      </c>
    </row>
    <row r="830" spans="1:4">
      <c r="A830" s="72"/>
      <c r="B830" s="171"/>
      <c r="C830" s="14" t="s">
        <v>863</v>
      </c>
      <c r="D830" s="51">
        <v>0</v>
      </c>
    </row>
    <row r="831" spans="1:4">
      <c r="A831" s="72"/>
      <c r="B831" s="171"/>
      <c r="C831" s="31" t="s">
        <v>864</v>
      </c>
      <c r="D831" s="51">
        <f>D832</f>
        <v>300</v>
      </c>
    </row>
    <row r="832" spans="1:4">
      <c r="A832" s="72"/>
      <c r="B832" s="171"/>
      <c r="C832" s="14" t="s">
        <v>865</v>
      </c>
      <c r="D832" s="51">
        <v>300</v>
      </c>
    </row>
    <row r="833" spans="1:4">
      <c r="A833" s="72"/>
      <c r="B833" s="171"/>
      <c r="C833" s="31" t="s">
        <v>866</v>
      </c>
      <c r="D833" s="51">
        <f>D834</f>
        <v>0</v>
      </c>
    </row>
    <row r="834" spans="1:4">
      <c r="A834" s="72"/>
      <c r="B834" s="171"/>
      <c r="C834" s="14" t="s">
        <v>867</v>
      </c>
      <c r="D834" s="51">
        <v>0</v>
      </c>
    </row>
    <row r="835" spans="1:4">
      <c r="A835" s="72"/>
      <c r="B835" s="171"/>
      <c r="C835" s="31" t="s">
        <v>276</v>
      </c>
      <c r="D835" s="51">
        <f>SUM(D836:D849)</f>
        <v>0</v>
      </c>
    </row>
    <row r="836" spans="1:4">
      <c r="A836" s="72"/>
      <c r="B836" s="171"/>
      <c r="C836" s="14" t="s">
        <v>357</v>
      </c>
      <c r="D836" s="51">
        <v>0</v>
      </c>
    </row>
    <row r="837" spans="1:4">
      <c r="A837" s="72"/>
      <c r="B837" s="171"/>
      <c r="C837" s="14" t="s">
        <v>358</v>
      </c>
      <c r="D837" s="51">
        <v>0</v>
      </c>
    </row>
    <row r="838" spans="1:4">
      <c r="A838" s="72"/>
      <c r="B838" s="171"/>
      <c r="C838" s="14" t="s">
        <v>359</v>
      </c>
      <c r="D838" s="51">
        <v>0</v>
      </c>
    </row>
    <row r="839" spans="1:4">
      <c r="A839" s="72"/>
      <c r="B839" s="171"/>
      <c r="C839" s="14" t="s">
        <v>868</v>
      </c>
      <c r="D839" s="51">
        <v>0</v>
      </c>
    </row>
    <row r="840" spans="1:4">
      <c r="A840" s="72"/>
      <c r="B840" s="171"/>
      <c r="C840" s="14" t="s">
        <v>869</v>
      </c>
      <c r="D840" s="51">
        <v>0</v>
      </c>
    </row>
    <row r="841" spans="1:4">
      <c r="A841" s="72"/>
      <c r="B841" s="171"/>
      <c r="C841" s="14" t="s">
        <v>870</v>
      </c>
      <c r="D841" s="51">
        <v>0</v>
      </c>
    </row>
    <row r="842" spans="1:4">
      <c r="A842" s="72"/>
      <c r="B842" s="171"/>
      <c r="C842" s="14" t="s">
        <v>871</v>
      </c>
      <c r="D842" s="51">
        <v>0</v>
      </c>
    </row>
    <row r="843" spans="1:4">
      <c r="A843" s="72"/>
      <c r="B843" s="171"/>
      <c r="C843" s="14" t="s">
        <v>872</v>
      </c>
      <c r="D843" s="51">
        <v>0</v>
      </c>
    </row>
    <row r="844" spans="1:4">
      <c r="A844" s="72"/>
      <c r="B844" s="171"/>
      <c r="C844" s="14" t="s">
        <v>873</v>
      </c>
      <c r="D844" s="51">
        <v>0</v>
      </c>
    </row>
    <row r="845" spans="1:4">
      <c r="A845" s="72"/>
      <c r="B845" s="171"/>
      <c r="C845" s="14" t="s">
        <v>874</v>
      </c>
      <c r="D845" s="51">
        <v>0</v>
      </c>
    </row>
    <row r="846" spans="1:4">
      <c r="A846" s="72"/>
      <c r="B846" s="171"/>
      <c r="C846" s="14" t="s">
        <v>395</v>
      </c>
      <c r="D846" s="51">
        <v>0</v>
      </c>
    </row>
    <row r="847" spans="1:4">
      <c r="A847" s="72"/>
      <c r="B847" s="171"/>
      <c r="C847" s="14" t="s">
        <v>875</v>
      </c>
      <c r="D847" s="51">
        <v>0</v>
      </c>
    </row>
    <row r="848" spans="1:4">
      <c r="A848" s="72"/>
      <c r="B848" s="171"/>
      <c r="C848" s="14" t="s">
        <v>366</v>
      </c>
      <c r="D848" s="51">
        <v>0</v>
      </c>
    </row>
    <row r="849" spans="1:4">
      <c r="A849" s="72"/>
      <c r="B849" s="171"/>
      <c r="C849" s="14" t="s">
        <v>876</v>
      </c>
      <c r="D849" s="51">
        <v>0</v>
      </c>
    </row>
    <row r="850" spans="1:4">
      <c r="A850" s="72"/>
      <c r="B850" s="171"/>
      <c r="C850" s="31" t="s">
        <v>877</v>
      </c>
      <c r="D850" s="51">
        <f>D851</f>
        <v>0</v>
      </c>
    </row>
    <row r="851" spans="1:4">
      <c r="A851" s="72"/>
      <c r="B851" s="171"/>
      <c r="C851" s="14" t="s">
        <v>878</v>
      </c>
      <c r="D851" s="51">
        <v>0</v>
      </c>
    </row>
    <row r="852" spans="1:4">
      <c r="A852" s="72"/>
      <c r="B852" s="171"/>
      <c r="C852" s="31" t="s">
        <v>278</v>
      </c>
      <c r="D852" s="51">
        <f>SUM(D853,D865,D867,D870,D872,D874)</f>
        <v>8079</v>
      </c>
    </row>
    <row r="853" spans="1:4">
      <c r="A853" s="72"/>
      <c r="B853" s="171"/>
      <c r="C853" s="31" t="s">
        <v>279</v>
      </c>
      <c r="D853" s="51">
        <f>SUM(D854:D864)</f>
        <v>1183</v>
      </c>
    </row>
    <row r="854" spans="1:4">
      <c r="A854" s="72"/>
      <c r="B854" s="171"/>
      <c r="C854" s="14" t="s">
        <v>357</v>
      </c>
      <c r="D854" s="51">
        <v>879</v>
      </c>
    </row>
    <row r="855" spans="1:4">
      <c r="A855" s="72"/>
      <c r="B855" s="171"/>
      <c r="C855" s="14" t="s">
        <v>358</v>
      </c>
      <c r="D855" s="51">
        <v>39</v>
      </c>
    </row>
    <row r="856" spans="1:4">
      <c r="A856" s="72"/>
      <c r="B856" s="171"/>
      <c r="C856" s="14" t="s">
        <v>359</v>
      </c>
      <c r="D856" s="51">
        <v>0</v>
      </c>
    </row>
    <row r="857" spans="1:4">
      <c r="A857" s="72"/>
      <c r="B857" s="171"/>
      <c r="C857" s="14" t="s">
        <v>879</v>
      </c>
      <c r="D857" s="51">
        <v>118</v>
      </c>
    </row>
    <row r="858" spans="1:4">
      <c r="A858" s="72"/>
      <c r="B858" s="171"/>
      <c r="C858" s="14" t="s">
        <v>880</v>
      </c>
      <c r="D858" s="51">
        <v>0</v>
      </c>
    </row>
    <row r="859" spans="1:4">
      <c r="A859" s="72"/>
      <c r="B859" s="171"/>
      <c r="C859" s="14" t="s">
        <v>881</v>
      </c>
      <c r="D859" s="51">
        <v>5</v>
      </c>
    </row>
    <row r="860" spans="1:4">
      <c r="A860" s="72"/>
      <c r="B860" s="171"/>
      <c r="C860" s="14" t="s">
        <v>882</v>
      </c>
      <c r="D860" s="51">
        <v>0</v>
      </c>
    </row>
    <row r="861" spans="1:4">
      <c r="A861" s="72"/>
      <c r="B861" s="171"/>
      <c r="C861" s="14" t="s">
        <v>883</v>
      </c>
      <c r="D861" s="51">
        <v>0</v>
      </c>
    </row>
    <row r="862" spans="1:4">
      <c r="A862" s="72"/>
      <c r="B862" s="171"/>
      <c r="C862" s="14" t="s">
        <v>884</v>
      </c>
      <c r="D862" s="51">
        <v>0</v>
      </c>
    </row>
    <row r="863" spans="1:4">
      <c r="A863" s="72"/>
      <c r="B863" s="171"/>
      <c r="C863" s="14" t="s">
        <v>885</v>
      </c>
      <c r="D863" s="51">
        <v>0</v>
      </c>
    </row>
    <row r="864" spans="1:4">
      <c r="A864" s="72"/>
      <c r="B864" s="171"/>
      <c r="C864" s="14" t="s">
        <v>886</v>
      </c>
      <c r="D864" s="51">
        <v>142</v>
      </c>
    </row>
    <row r="865" spans="1:4">
      <c r="A865" s="72"/>
      <c r="B865" s="171"/>
      <c r="C865" s="31" t="s">
        <v>887</v>
      </c>
      <c r="D865" s="51">
        <f>D866</f>
        <v>0</v>
      </c>
    </row>
    <row r="866" spans="1:4">
      <c r="A866" s="72"/>
      <c r="B866" s="171"/>
      <c r="C866" s="14" t="s">
        <v>888</v>
      </c>
      <c r="D866" s="51">
        <v>0</v>
      </c>
    </row>
    <row r="867" spans="1:4">
      <c r="A867" s="72"/>
      <c r="B867" s="171"/>
      <c r="C867" s="31" t="s">
        <v>281</v>
      </c>
      <c r="D867" s="51">
        <f>SUM(D868:D869)</f>
        <v>4216</v>
      </c>
    </row>
    <row r="868" spans="1:4">
      <c r="A868" s="72"/>
      <c r="B868" s="171"/>
      <c r="C868" s="14" t="s">
        <v>889</v>
      </c>
      <c r="D868" s="51">
        <v>3230</v>
      </c>
    </row>
    <row r="869" spans="1:4">
      <c r="A869" s="72"/>
      <c r="B869" s="171"/>
      <c r="C869" s="14" t="s">
        <v>890</v>
      </c>
      <c r="D869" s="51">
        <v>986</v>
      </c>
    </row>
    <row r="870" spans="1:4">
      <c r="A870" s="72"/>
      <c r="B870" s="171"/>
      <c r="C870" s="31" t="s">
        <v>891</v>
      </c>
      <c r="D870" s="51">
        <f>D871</f>
        <v>2217</v>
      </c>
    </row>
    <row r="871" spans="1:4">
      <c r="A871" s="72"/>
      <c r="B871" s="171"/>
      <c r="C871" s="14" t="s">
        <v>892</v>
      </c>
      <c r="D871" s="51">
        <v>2217</v>
      </c>
    </row>
    <row r="872" spans="1:4">
      <c r="A872" s="72"/>
      <c r="B872" s="171"/>
      <c r="C872" s="31" t="s">
        <v>893</v>
      </c>
      <c r="D872" s="51">
        <f>D873</f>
        <v>41</v>
      </c>
    </row>
    <row r="873" spans="1:4">
      <c r="A873" s="72"/>
      <c r="B873" s="171"/>
      <c r="C873" s="14" t="s">
        <v>894</v>
      </c>
      <c r="D873" s="51">
        <v>41</v>
      </c>
    </row>
    <row r="874" spans="1:4">
      <c r="A874" s="72"/>
      <c r="B874" s="171"/>
      <c r="C874" s="31" t="s">
        <v>895</v>
      </c>
      <c r="D874" s="51">
        <f>D875</f>
        <v>422</v>
      </c>
    </row>
    <row r="875" spans="1:4">
      <c r="A875" s="72"/>
      <c r="B875" s="171"/>
      <c r="C875" s="14" t="s">
        <v>896</v>
      </c>
      <c r="D875" s="51">
        <v>422</v>
      </c>
    </row>
    <row r="876" spans="1:4">
      <c r="A876" s="72"/>
      <c r="B876" s="171"/>
      <c r="C876" s="31" t="s">
        <v>285</v>
      </c>
      <c r="D876" s="51">
        <f>SUM(D877,D903,D931,D959,D970,D981,D987,D994,D1001,D1005)</f>
        <v>73328</v>
      </c>
    </row>
    <row r="877" spans="1:4">
      <c r="A877" s="72"/>
      <c r="B877" s="171"/>
      <c r="C877" s="31" t="s">
        <v>286</v>
      </c>
      <c r="D877" s="51">
        <f>SUM(D878:D902)</f>
        <v>10524</v>
      </c>
    </row>
    <row r="878" spans="1:4">
      <c r="A878" s="72"/>
      <c r="B878" s="171"/>
      <c r="C878" s="14" t="s">
        <v>357</v>
      </c>
      <c r="D878" s="51">
        <v>1551</v>
      </c>
    </row>
    <row r="879" spans="1:4">
      <c r="A879" s="72"/>
      <c r="B879" s="171"/>
      <c r="C879" s="14" t="s">
        <v>358</v>
      </c>
      <c r="D879" s="51">
        <v>0</v>
      </c>
    </row>
    <row r="880" spans="1:4">
      <c r="A880" s="72"/>
      <c r="B880" s="171"/>
      <c r="C880" s="14" t="s">
        <v>359</v>
      </c>
      <c r="D880" s="51">
        <v>0</v>
      </c>
    </row>
    <row r="881" spans="1:4">
      <c r="A881" s="72"/>
      <c r="B881" s="171"/>
      <c r="C881" s="14" t="s">
        <v>366</v>
      </c>
      <c r="D881" s="51">
        <v>2109</v>
      </c>
    </row>
    <row r="882" spans="1:4">
      <c r="A882" s="72"/>
      <c r="B882" s="171"/>
      <c r="C882" s="14" t="s">
        <v>897</v>
      </c>
      <c r="D882" s="51">
        <v>0</v>
      </c>
    </row>
    <row r="883" spans="1:4">
      <c r="A883" s="72"/>
      <c r="B883" s="171"/>
      <c r="C883" s="14" t="s">
        <v>898</v>
      </c>
      <c r="D883" s="51">
        <v>574</v>
      </c>
    </row>
    <row r="884" spans="1:4">
      <c r="A884" s="72"/>
      <c r="B884" s="171"/>
      <c r="C884" s="14" t="s">
        <v>899</v>
      </c>
      <c r="D884" s="51">
        <v>130</v>
      </c>
    </row>
    <row r="885" spans="1:4">
      <c r="A885" s="72"/>
      <c r="B885" s="171"/>
      <c r="C885" s="14" t="s">
        <v>900</v>
      </c>
      <c r="D885" s="51">
        <v>46</v>
      </c>
    </row>
    <row r="886" spans="1:4">
      <c r="A886" s="72"/>
      <c r="B886" s="171"/>
      <c r="C886" s="14" t="s">
        <v>901</v>
      </c>
      <c r="D886" s="51">
        <v>0</v>
      </c>
    </row>
    <row r="887" spans="1:4">
      <c r="A887" s="72"/>
      <c r="B887" s="171"/>
      <c r="C887" s="14" t="s">
        <v>902</v>
      </c>
      <c r="D887" s="51">
        <v>0</v>
      </c>
    </row>
    <row r="888" spans="1:4">
      <c r="A888" s="72"/>
      <c r="B888" s="171"/>
      <c r="C888" s="14" t="s">
        <v>903</v>
      </c>
      <c r="D888" s="51">
        <v>584</v>
      </c>
    </row>
    <row r="889" spans="1:4">
      <c r="A889" s="72"/>
      <c r="B889" s="171"/>
      <c r="C889" s="14" t="s">
        <v>904</v>
      </c>
      <c r="D889" s="51">
        <v>0</v>
      </c>
    </row>
    <row r="890" spans="1:4">
      <c r="A890" s="72"/>
      <c r="B890" s="171"/>
      <c r="C890" s="14" t="s">
        <v>905</v>
      </c>
      <c r="D890" s="51">
        <v>50</v>
      </c>
    </row>
    <row r="891" spans="1:4">
      <c r="A891" s="72"/>
      <c r="B891" s="171"/>
      <c r="C891" s="14" t="s">
        <v>906</v>
      </c>
      <c r="D891" s="51">
        <v>0</v>
      </c>
    </row>
    <row r="892" spans="1:4">
      <c r="A892" s="72"/>
      <c r="B892" s="171"/>
      <c r="C892" s="14" t="s">
        <v>907</v>
      </c>
      <c r="D892" s="51">
        <v>0</v>
      </c>
    </row>
    <row r="893" spans="1:4">
      <c r="A893" s="72"/>
      <c r="B893" s="171"/>
      <c r="C893" s="14" t="s">
        <v>1644</v>
      </c>
      <c r="D893" s="51">
        <v>995</v>
      </c>
    </row>
    <row r="894" spans="1:4">
      <c r="A894" s="72"/>
      <c r="B894" s="171"/>
      <c r="C894" s="14" t="s">
        <v>908</v>
      </c>
      <c r="D894" s="51">
        <v>1022</v>
      </c>
    </row>
    <row r="895" spans="1:4">
      <c r="A895" s="72"/>
      <c r="B895" s="171"/>
      <c r="C895" s="14" t="s">
        <v>909</v>
      </c>
      <c r="D895" s="51">
        <v>0</v>
      </c>
    </row>
    <row r="896" spans="1:4">
      <c r="A896" s="72"/>
      <c r="B896" s="171"/>
      <c r="C896" s="14" t="s">
        <v>910</v>
      </c>
      <c r="D896" s="51">
        <v>563</v>
      </c>
    </row>
    <row r="897" spans="1:4">
      <c r="A897" s="72"/>
      <c r="B897" s="171"/>
      <c r="C897" s="14" t="s">
        <v>911</v>
      </c>
      <c r="D897" s="51">
        <v>0</v>
      </c>
    </row>
    <row r="898" spans="1:4">
      <c r="A898" s="72"/>
      <c r="B898" s="171"/>
      <c r="C898" s="14" t="s">
        <v>912</v>
      </c>
      <c r="D898" s="51">
        <v>20</v>
      </c>
    </row>
    <row r="899" spans="1:4">
      <c r="A899" s="72"/>
      <c r="B899" s="171"/>
      <c r="C899" s="14" t="s">
        <v>913</v>
      </c>
      <c r="D899" s="51">
        <v>0</v>
      </c>
    </row>
    <row r="900" spans="1:4">
      <c r="A900" s="72"/>
      <c r="B900" s="171"/>
      <c r="C900" s="14" t="s">
        <v>1643</v>
      </c>
      <c r="D900" s="51">
        <v>111</v>
      </c>
    </row>
    <row r="901" spans="1:4">
      <c r="A901" s="72"/>
      <c r="B901" s="171"/>
      <c r="C901" s="14" t="s">
        <v>914</v>
      </c>
      <c r="D901" s="51">
        <v>71</v>
      </c>
    </row>
    <row r="902" spans="1:4">
      <c r="A902" s="72"/>
      <c r="B902" s="171"/>
      <c r="C902" s="14" t="s">
        <v>915</v>
      </c>
      <c r="D902" s="51">
        <v>2698</v>
      </c>
    </row>
    <row r="903" spans="1:4">
      <c r="A903" s="72"/>
      <c r="B903" s="171"/>
      <c r="C903" s="31" t="s">
        <v>287</v>
      </c>
      <c r="D903" s="51">
        <f>SUM(D904:D930)</f>
        <v>9619</v>
      </c>
    </row>
    <row r="904" spans="1:4">
      <c r="A904" s="72"/>
      <c r="B904" s="171"/>
      <c r="C904" s="14" t="s">
        <v>357</v>
      </c>
      <c r="D904" s="51">
        <v>450</v>
      </c>
    </row>
    <row r="905" spans="1:4">
      <c r="A905" s="72"/>
      <c r="B905" s="171"/>
      <c r="C905" s="14" t="s">
        <v>358</v>
      </c>
      <c r="D905" s="51">
        <v>2</v>
      </c>
    </row>
    <row r="906" spans="1:4">
      <c r="A906" s="72"/>
      <c r="B906" s="171"/>
      <c r="C906" s="14" t="s">
        <v>359</v>
      </c>
      <c r="D906" s="51">
        <v>0</v>
      </c>
    </row>
    <row r="907" spans="1:4">
      <c r="A907" s="72"/>
      <c r="B907" s="171"/>
      <c r="C907" s="14" t="s">
        <v>916</v>
      </c>
      <c r="D907" s="51">
        <v>2361</v>
      </c>
    </row>
    <row r="908" spans="1:4">
      <c r="A908" s="72"/>
      <c r="B908" s="171"/>
      <c r="C908" s="14" t="s">
        <v>917</v>
      </c>
      <c r="D908" s="51">
        <v>1578</v>
      </c>
    </row>
    <row r="909" spans="1:4">
      <c r="A909" s="72"/>
      <c r="B909" s="171"/>
      <c r="C909" s="14" t="s">
        <v>918</v>
      </c>
      <c r="D909" s="51">
        <v>0</v>
      </c>
    </row>
    <row r="910" spans="1:4">
      <c r="A910" s="72"/>
      <c r="B910" s="171"/>
      <c r="C910" s="14" t="s">
        <v>919</v>
      </c>
      <c r="D910" s="51">
        <v>21</v>
      </c>
    </row>
    <row r="911" spans="1:4">
      <c r="A911" s="72"/>
      <c r="B911" s="171"/>
      <c r="C911" s="14" t="s">
        <v>920</v>
      </c>
      <c r="D911" s="51">
        <v>0</v>
      </c>
    </row>
    <row r="912" spans="1:4">
      <c r="A912" s="72"/>
      <c r="B912" s="171"/>
      <c r="C912" s="14" t="s">
        <v>921</v>
      </c>
      <c r="D912" s="51">
        <v>1433</v>
      </c>
    </row>
    <row r="913" spans="1:4">
      <c r="A913" s="72"/>
      <c r="B913" s="171"/>
      <c r="C913" s="14" t="s">
        <v>922</v>
      </c>
      <c r="D913" s="51">
        <v>155</v>
      </c>
    </row>
    <row r="914" spans="1:4">
      <c r="A914" s="72"/>
      <c r="B914" s="171"/>
      <c r="C914" s="14" t="s">
        <v>923</v>
      </c>
      <c r="D914" s="51">
        <v>3</v>
      </c>
    </row>
    <row r="915" spans="1:4">
      <c r="A915" s="72"/>
      <c r="B915" s="171"/>
      <c r="C915" s="14" t="s">
        <v>924</v>
      </c>
      <c r="D915" s="51">
        <v>0</v>
      </c>
    </row>
    <row r="916" spans="1:4">
      <c r="A916" s="72"/>
      <c r="B916" s="171"/>
      <c r="C916" s="14" t="s">
        <v>925</v>
      </c>
      <c r="D916" s="51">
        <v>44</v>
      </c>
    </row>
    <row r="917" spans="1:4">
      <c r="A917" s="72"/>
      <c r="B917" s="171"/>
      <c r="C917" s="14" t="s">
        <v>926</v>
      </c>
      <c r="D917" s="51">
        <v>0</v>
      </c>
    </row>
    <row r="918" spans="1:4">
      <c r="A918" s="72"/>
      <c r="B918" s="171"/>
      <c r="C918" s="14" t="s">
        <v>927</v>
      </c>
      <c r="D918" s="51">
        <v>0</v>
      </c>
    </row>
    <row r="919" spans="1:4">
      <c r="A919" s="72"/>
      <c r="B919" s="171"/>
      <c r="C919" s="14" t="s">
        <v>928</v>
      </c>
      <c r="D919" s="51">
        <v>0</v>
      </c>
    </row>
    <row r="920" spans="1:4">
      <c r="A920" s="72"/>
      <c r="B920" s="171"/>
      <c r="C920" s="14" t="s">
        <v>929</v>
      </c>
      <c r="D920" s="51">
        <v>0</v>
      </c>
    </row>
    <row r="921" spans="1:4">
      <c r="A921" s="72"/>
      <c r="B921" s="171"/>
      <c r="C921" s="14" t="s">
        <v>930</v>
      </c>
      <c r="D921" s="51">
        <v>0</v>
      </c>
    </row>
    <row r="922" spans="1:4">
      <c r="A922" s="72"/>
      <c r="B922" s="171"/>
      <c r="C922" s="14" t="s">
        <v>931</v>
      </c>
      <c r="D922" s="51">
        <v>155</v>
      </c>
    </row>
    <row r="923" spans="1:4">
      <c r="A923" s="72"/>
      <c r="B923" s="171"/>
      <c r="C923" s="14" t="s">
        <v>932</v>
      </c>
      <c r="D923" s="51">
        <v>0</v>
      </c>
    </row>
    <row r="924" spans="1:4">
      <c r="A924" s="72"/>
      <c r="B924" s="171"/>
      <c r="C924" s="14" t="s">
        <v>933</v>
      </c>
      <c r="D924" s="51">
        <v>0</v>
      </c>
    </row>
    <row r="925" spans="1:4">
      <c r="A925" s="72"/>
      <c r="B925" s="171"/>
      <c r="C925" s="14" t="s">
        <v>934</v>
      </c>
      <c r="D925" s="51">
        <v>0</v>
      </c>
    </row>
    <row r="926" spans="1:4">
      <c r="A926" s="72"/>
      <c r="B926" s="171"/>
      <c r="C926" s="14" t="s">
        <v>935</v>
      </c>
      <c r="D926" s="51">
        <v>10</v>
      </c>
    </row>
    <row r="927" spans="1:4">
      <c r="A927" s="72"/>
      <c r="B927" s="171"/>
      <c r="C927" s="14" t="s">
        <v>936</v>
      </c>
      <c r="D927" s="51">
        <v>32</v>
      </c>
    </row>
    <row r="928" spans="1:4">
      <c r="A928" s="72"/>
      <c r="B928" s="171"/>
      <c r="C928" s="14" t="s">
        <v>1646</v>
      </c>
      <c r="D928" s="51">
        <v>0</v>
      </c>
    </row>
    <row r="929" spans="1:4">
      <c r="A929" s="72"/>
      <c r="B929" s="171"/>
      <c r="C929" s="14" t="s">
        <v>937</v>
      </c>
      <c r="D929" s="51">
        <v>56</v>
      </c>
    </row>
    <row r="930" spans="1:4">
      <c r="A930" s="72"/>
      <c r="B930" s="171"/>
      <c r="C930" s="14" t="s">
        <v>938</v>
      </c>
      <c r="D930" s="51">
        <v>3319</v>
      </c>
    </row>
    <row r="931" spans="1:4">
      <c r="A931" s="72"/>
      <c r="B931" s="171"/>
      <c r="C931" s="31" t="s">
        <v>288</v>
      </c>
      <c r="D931" s="51">
        <f>SUM(D932:D958)</f>
        <v>8650</v>
      </c>
    </row>
    <row r="932" spans="1:4">
      <c r="A932" s="72"/>
      <c r="B932" s="171"/>
      <c r="C932" s="14" t="s">
        <v>357</v>
      </c>
      <c r="D932" s="51">
        <v>332</v>
      </c>
    </row>
    <row r="933" spans="1:4">
      <c r="A933" s="72"/>
      <c r="B933" s="171"/>
      <c r="C933" s="14" t="s">
        <v>358</v>
      </c>
      <c r="D933" s="51">
        <v>0</v>
      </c>
    </row>
    <row r="934" spans="1:4">
      <c r="A934" s="72"/>
      <c r="B934" s="171"/>
      <c r="C934" s="14" t="s">
        <v>359</v>
      </c>
      <c r="D934" s="51">
        <v>0</v>
      </c>
    </row>
    <row r="935" spans="1:4">
      <c r="A935" s="72"/>
      <c r="B935" s="171"/>
      <c r="C935" s="14" t="s">
        <v>939</v>
      </c>
      <c r="D935" s="51">
        <v>0</v>
      </c>
    </row>
    <row r="936" spans="1:4">
      <c r="A936" s="72"/>
      <c r="B936" s="171"/>
      <c r="C936" s="14" t="s">
        <v>940</v>
      </c>
      <c r="D936" s="51">
        <v>0</v>
      </c>
    </row>
    <row r="937" spans="1:4">
      <c r="A937" s="72"/>
      <c r="B937" s="171"/>
      <c r="C937" s="14" t="s">
        <v>941</v>
      </c>
      <c r="D937" s="51">
        <v>50</v>
      </c>
    </row>
    <row r="938" spans="1:4">
      <c r="A938" s="72"/>
      <c r="B938" s="171"/>
      <c r="C938" s="14" t="s">
        <v>942</v>
      </c>
      <c r="D938" s="51">
        <v>0</v>
      </c>
    </row>
    <row r="939" spans="1:4">
      <c r="A939" s="72"/>
      <c r="B939" s="171"/>
      <c r="C939" s="14" t="s">
        <v>943</v>
      </c>
      <c r="D939" s="51">
        <v>60</v>
      </c>
    </row>
    <row r="940" spans="1:4">
      <c r="A940" s="72"/>
      <c r="B940" s="171"/>
      <c r="C940" s="14" t="s">
        <v>944</v>
      </c>
      <c r="D940" s="51">
        <v>26</v>
      </c>
    </row>
    <row r="941" spans="1:4">
      <c r="A941" s="72"/>
      <c r="B941" s="171"/>
      <c r="C941" s="14" t="s">
        <v>945</v>
      </c>
      <c r="D941" s="51">
        <v>660</v>
      </c>
    </row>
    <row r="942" spans="1:4">
      <c r="A942" s="72"/>
      <c r="B942" s="171"/>
      <c r="C942" s="14" t="s">
        <v>946</v>
      </c>
      <c r="D942" s="51">
        <v>0</v>
      </c>
    </row>
    <row r="943" spans="1:4">
      <c r="A943" s="72"/>
      <c r="B943" s="171"/>
      <c r="C943" s="14" t="s">
        <v>947</v>
      </c>
      <c r="D943" s="51">
        <v>0</v>
      </c>
    </row>
    <row r="944" spans="1:4">
      <c r="A944" s="72"/>
      <c r="B944" s="171"/>
      <c r="C944" s="14" t="s">
        <v>948</v>
      </c>
      <c r="D944" s="51">
        <v>0</v>
      </c>
    </row>
    <row r="945" spans="1:4">
      <c r="A945" s="72"/>
      <c r="B945" s="171"/>
      <c r="C945" s="14" t="s">
        <v>949</v>
      </c>
      <c r="D945" s="51">
        <v>750</v>
      </c>
    </row>
    <row r="946" spans="1:4">
      <c r="A946" s="72"/>
      <c r="B946" s="171"/>
      <c r="C946" s="14" t="s">
        <v>950</v>
      </c>
      <c r="D946" s="51">
        <v>30</v>
      </c>
    </row>
    <row r="947" spans="1:4">
      <c r="A947" s="72"/>
      <c r="B947" s="171"/>
      <c r="C947" s="14" t="s">
        <v>951</v>
      </c>
      <c r="D947" s="51">
        <v>3897</v>
      </c>
    </row>
    <row r="948" spans="1:4">
      <c r="A948" s="72"/>
      <c r="B948" s="171"/>
      <c r="C948" s="14" t="s">
        <v>952</v>
      </c>
      <c r="D948" s="51">
        <v>449</v>
      </c>
    </row>
    <row r="949" spans="1:4">
      <c r="A949" s="72"/>
      <c r="B949" s="171"/>
      <c r="C949" s="14" t="s">
        <v>953</v>
      </c>
      <c r="D949" s="51">
        <v>0</v>
      </c>
    </row>
    <row r="950" spans="1:4">
      <c r="A950" s="72"/>
      <c r="B950" s="171"/>
      <c r="C950" s="14" t="s">
        <v>1645</v>
      </c>
      <c r="D950" s="51">
        <v>0</v>
      </c>
    </row>
    <row r="951" spans="1:4">
      <c r="A951" s="72"/>
      <c r="B951" s="171"/>
      <c r="C951" s="14" t="s">
        <v>954</v>
      </c>
      <c r="D951" s="51">
        <v>85</v>
      </c>
    </row>
    <row r="952" spans="1:4">
      <c r="A952" s="72"/>
      <c r="B952" s="171"/>
      <c r="C952" s="14" t="s">
        <v>955</v>
      </c>
      <c r="D952" s="51">
        <v>0</v>
      </c>
    </row>
    <row r="953" spans="1:4">
      <c r="A953" s="72"/>
      <c r="B953" s="171"/>
      <c r="C953" s="14" t="s">
        <v>956</v>
      </c>
      <c r="D953" s="51">
        <v>157</v>
      </c>
    </row>
    <row r="954" spans="1:4">
      <c r="A954" s="72"/>
      <c r="B954" s="171"/>
      <c r="C954" s="14" t="s">
        <v>957</v>
      </c>
      <c r="D954" s="51">
        <v>0</v>
      </c>
    </row>
    <row r="955" spans="1:4">
      <c r="A955" s="72"/>
      <c r="B955" s="171"/>
      <c r="C955" s="14" t="s">
        <v>932</v>
      </c>
      <c r="D955" s="51">
        <v>0</v>
      </c>
    </row>
    <row r="956" spans="1:4">
      <c r="A956" s="72"/>
      <c r="B956" s="171"/>
      <c r="C956" s="14" t="s">
        <v>958</v>
      </c>
      <c r="D956" s="51">
        <v>2</v>
      </c>
    </row>
    <row r="957" spans="1:4">
      <c r="A957" s="72"/>
      <c r="B957" s="171"/>
      <c r="C957" s="14" t="s">
        <v>959</v>
      </c>
      <c r="D957" s="51">
        <v>346</v>
      </c>
    </row>
    <row r="958" spans="1:4">
      <c r="A958" s="72"/>
      <c r="B958" s="171"/>
      <c r="C958" s="14" t="s">
        <v>960</v>
      </c>
      <c r="D958" s="51">
        <v>1806</v>
      </c>
    </row>
    <row r="959" spans="1:4">
      <c r="A959" s="72"/>
      <c r="B959" s="171"/>
      <c r="C959" s="31" t="s">
        <v>290</v>
      </c>
      <c r="D959" s="51">
        <f>SUM(D960:D969)</f>
        <v>0</v>
      </c>
    </row>
    <row r="960" spans="1:4">
      <c r="A960" s="72"/>
      <c r="B960" s="171"/>
      <c r="C960" s="14" t="s">
        <v>357</v>
      </c>
      <c r="D960" s="51">
        <v>0</v>
      </c>
    </row>
    <row r="961" spans="1:4">
      <c r="A961" s="72"/>
      <c r="B961" s="171"/>
      <c r="C961" s="14" t="s">
        <v>358</v>
      </c>
      <c r="D961" s="51">
        <v>0</v>
      </c>
    </row>
    <row r="962" spans="1:4">
      <c r="A962" s="72"/>
      <c r="B962" s="171"/>
      <c r="C962" s="14" t="s">
        <v>359</v>
      </c>
      <c r="D962" s="51">
        <v>0</v>
      </c>
    </row>
    <row r="963" spans="1:4">
      <c r="A963" s="72"/>
      <c r="B963" s="171"/>
      <c r="C963" s="14" t="s">
        <v>961</v>
      </c>
      <c r="D963" s="51">
        <v>0</v>
      </c>
    </row>
    <row r="964" spans="1:4">
      <c r="A964" s="72"/>
      <c r="B964" s="171"/>
      <c r="C964" s="14" t="s">
        <v>962</v>
      </c>
      <c r="D964" s="51">
        <v>0</v>
      </c>
    </row>
    <row r="965" spans="1:4">
      <c r="A965" s="72"/>
      <c r="B965" s="171"/>
      <c r="C965" s="14" t="s">
        <v>963</v>
      </c>
      <c r="D965" s="51">
        <v>0</v>
      </c>
    </row>
    <row r="966" spans="1:4">
      <c r="A966" s="72"/>
      <c r="B966" s="171"/>
      <c r="C966" s="14" t="s">
        <v>964</v>
      </c>
      <c r="D966" s="51">
        <v>0</v>
      </c>
    </row>
    <row r="967" spans="1:4">
      <c r="A967" s="72"/>
      <c r="B967" s="171"/>
      <c r="C967" s="14" t="s">
        <v>965</v>
      </c>
      <c r="D967" s="51">
        <v>0</v>
      </c>
    </row>
    <row r="968" spans="1:4">
      <c r="A968" s="72"/>
      <c r="B968" s="171"/>
      <c r="C968" s="14" t="s">
        <v>966</v>
      </c>
      <c r="D968" s="51">
        <v>0</v>
      </c>
    </row>
    <row r="969" spans="1:4">
      <c r="A969" s="72"/>
      <c r="B969" s="171"/>
      <c r="C969" s="14" t="s">
        <v>967</v>
      </c>
      <c r="D969" s="51">
        <v>0</v>
      </c>
    </row>
    <row r="970" spans="1:4">
      <c r="A970" s="72"/>
      <c r="B970" s="171"/>
      <c r="C970" s="31" t="s">
        <v>291</v>
      </c>
      <c r="D970" s="51">
        <f>SUM(D971:D980)</f>
        <v>32606</v>
      </c>
    </row>
    <row r="971" spans="1:4">
      <c r="A971" s="72"/>
      <c r="B971" s="171"/>
      <c r="C971" s="14" t="s">
        <v>357</v>
      </c>
      <c r="D971" s="51">
        <v>188</v>
      </c>
    </row>
    <row r="972" spans="1:4">
      <c r="A972" s="72"/>
      <c r="B972" s="171"/>
      <c r="C972" s="14" t="s">
        <v>358</v>
      </c>
      <c r="D972" s="51">
        <v>102</v>
      </c>
    </row>
    <row r="973" spans="1:4">
      <c r="A973" s="72"/>
      <c r="B973" s="171"/>
      <c r="C973" s="14" t="s">
        <v>359</v>
      </c>
      <c r="D973" s="51">
        <v>0</v>
      </c>
    </row>
    <row r="974" spans="1:4">
      <c r="A974" s="72"/>
      <c r="B974" s="171"/>
      <c r="C974" s="14" t="s">
        <v>968</v>
      </c>
      <c r="D974" s="51">
        <v>24002</v>
      </c>
    </row>
    <row r="975" spans="1:4">
      <c r="A975" s="72"/>
      <c r="B975" s="171"/>
      <c r="C975" s="14" t="s">
        <v>969</v>
      </c>
      <c r="D975" s="51">
        <v>2158</v>
      </c>
    </row>
    <row r="976" spans="1:4">
      <c r="A976" s="72"/>
      <c r="B976" s="171"/>
      <c r="C976" s="14" t="s">
        <v>970</v>
      </c>
      <c r="D976" s="51">
        <v>0</v>
      </c>
    </row>
    <row r="977" spans="1:4">
      <c r="A977" s="72"/>
      <c r="B977" s="171"/>
      <c r="C977" s="14" t="s">
        <v>971</v>
      </c>
      <c r="D977" s="51">
        <v>2601</v>
      </c>
    </row>
    <row r="978" spans="1:4">
      <c r="A978" s="72"/>
      <c r="B978" s="171"/>
      <c r="C978" s="14" t="s">
        <v>972</v>
      </c>
      <c r="D978" s="51">
        <v>0</v>
      </c>
    </row>
    <row r="979" spans="1:4">
      <c r="A979" s="72"/>
      <c r="B979" s="171"/>
      <c r="C979" s="14" t="s">
        <v>973</v>
      </c>
      <c r="D979" s="51">
        <v>0</v>
      </c>
    </row>
    <row r="980" spans="1:4">
      <c r="A980" s="72"/>
      <c r="B980" s="171"/>
      <c r="C980" s="14" t="s">
        <v>974</v>
      </c>
      <c r="D980" s="51">
        <v>3555</v>
      </c>
    </row>
    <row r="981" spans="1:4">
      <c r="A981" s="72"/>
      <c r="B981" s="171"/>
      <c r="C981" s="31" t="s">
        <v>292</v>
      </c>
      <c r="D981" s="51">
        <f>SUM(D982:D986)</f>
        <v>1728</v>
      </c>
    </row>
    <row r="982" spans="1:4">
      <c r="A982" s="72"/>
      <c r="B982" s="171"/>
      <c r="C982" s="14" t="s">
        <v>621</v>
      </c>
      <c r="D982" s="51">
        <v>3</v>
      </c>
    </row>
    <row r="983" spans="1:4">
      <c r="A983" s="72"/>
      <c r="B983" s="171"/>
      <c r="C983" s="14" t="s">
        <v>975</v>
      </c>
      <c r="D983" s="51">
        <v>1725</v>
      </c>
    </row>
    <row r="984" spans="1:4">
      <c r="A984" s="72"/>
      <c r="B984" s="171"/>
      <c r="C984" s="14" t="s">
        <v>976</v>
      </c>
      <c r="D984" s="51">
        <v>0</v>
      </c>
    </row>
    <row r="985" spans="1:4">
      <c r="A985" s="72"/>
      <c r="B985" s="171"/>
      <c r="C985" s="14" t="s">
        <v>977</v>
      </c>
      <c r="D985" s="51">
        <v>0</v>
      </c>
    </row>
    <row r="986" spans="1:4">
      <c r="A986" s="72"/>
      <c r="B986" s="171"/>
      <c r="C986" s="14" t="s">
        <v>978</v>
      </c>
      <c r="D986" s="51">
        <v>0</v>
      </c>
    </row>
    <row r="987" spans="1:4">
      <c r="A987" s="72"/>
      <c r="B987" s="171"/>
      <c r="C987" s="31" t="s">
        <v>293</v>
      </c>
      <c r="D987" s="51">
        <f>SUM(D988:D993)</f>
        <v>8161</v>
      </c>
    </row>
    <row r="988" spans="1:4">
      <c r="A988" s="72"/>
      <c r="B988" s="171"/>
      <c r="C988" s="14" t="s">
        <v>979</v>
      </c>
      <c r="D988" s="51">
        <v>4644</v>
      </c>
    </row>
    <row r="989" spans="1:4">
      <c r="A989" s="72"/>
      <c r="B989" s="171"/>
      <c r="C989" s="14" t="s">
        <v>980</v>
      </c>
      <c r="D989" s="51">
        <v>0</v>
      </c>
    </row>
    <row r="990" spans="1:4">
      <c r="A990" s="72"/>
      <c r="B990" s="171"/>
      <c r="C990" s="14" t="s">
        <v>981</v>
      </c>
      <c r="D990" s="51">
        <v>2977</v>
      </c>
    </row>
    <row r="991" spans="1:4">
      <c r="A991" s="72"/>
      <c r="B991" s="171"/>
      <c r="C991" s="14" t="s">
        <v>982</v>
      </c>
      <c r="D991" s="51">
        <v>500</v>
      </c>
    </row>
    <row r="992" spans="1:4">
      <c r="A992" s="72"/>
      <c r="B992" s="171"/>
      <c r="C992" s="14" t="s">
        <v>983</v>
      </c>
      <c r="D992" s="51">
        <v>0</v>
      </c>
    </row>
    <row r="993" spans="1:4">
      <c r="A993" s="72"/>
      <c r="B993" s="171"/>
      <c r="C993" s="14" t="s">
        <v>984</v>
      </c>
      <c r="D993" s="51">
        <v>40</v>
      </c>
    </row>
    <row r="994" spans="1:4">
      <c r="A994" s="72"/>
      <c r="B994" s="171"/>
      <c r="C994" s="31" t="s">
        <v>1617</v>
      </c>
      <c r="D994" s="51">
        <f>SUM(D995:D1000)</f>
        <v>2040</v>
      </c>
    </row>
    <row r="995" spans="1:4">
      <c r="A995" s="72"/>
      <c r="B995" s="171"/>
      <c r="C995" s="14" t="s">
        <v>985</v>
      </c>
      <c r="D995" s="51">
        <v>785</v>
      </c>
    </row>
    <row r="996" spans="1:4">
      <c r="A996" s="72"/>
      <c r="B996" s="171"/>
      <c r="C996" s="14" t="s">
        <v>986</v>
      </c>
      <c r="D996" s="51">
        <v>379</v>
      </c>
    </row>
    <row r="997" spans="1:4">
      <c r="A997" s="72"/>
      <c r="B997" s="171"/>
      <c r="C997" s="14" t="s">
        <v>1649</v>
      </c>
      <c r="D997" s="51">
        <v>640</v>
      </c>
    </row>
    <row r="998" spans="1:4">
      <c r="A998" s="72"/>
      <c r="B998" s="171"/>
      <c r="C998" s="14" t="s">
        <v>722</v>
      </c>
      <c r="D998" s="51">
        <v>121</v>
      </c>
    </row>
    <row r="999" spans="1:4">
      <c r="A999" s="72"/>
      <c r="B999" s="171"/>
      <c r="C999" s="14" t="s">
        <v>1648</v>
      </c>
      <c r="D999" s="51">
        <v>0</v>
      </c>
    </row>
    <row r="1000" spans="1:4">
      <c r="A1000" s="72"/>
      <c r="B1000" s="171"/>
      <c r="C1000" s="14" t="s">
        <v>1647</v>
      </c>
      <c r="D1000" s="51">
        <v>115</v>
      </c>
    </row>
    <row r="1001" spans="1:4">
      <c r="A1001" s="72"/>
      <c r="B1001" s="171"/>
      <c r="C1001" s="31" t="s">
        <v>294</v>
      </c>
      <c r="D1001" s="51">
        <f>SUM(D1002:D1004)</f>
        <v>0</v>
      </c>
    </row>
    <row r="1002" spans="1:4">
      <c r="A1002" s="72"/>
      <c r="B1002" s="171"/>
      <c r="C1002" s="14" t="s">
        <v>987</v>
      </c>
      <c r="D1002" s="51">
        <v>0</v>
      </c>
    </row>
    <row r="1003" spans="1:4">
      <c r="A1003" s="72"/>
      <c r="B1003" s="171"/>
      <c r="C1003" s="14" t="s">
        <v>988</v>
      </c>
      <c r="D1003" s="51">
        <v>0</v>
      </c>
    </row>
    <row r="1004" spans="1:4">
      <c r="A1004" s="72"/>
      <c r="B1004" s="171"/>
      <c r="C1004" s="14" t="s">
        <v>989</v>
      </c>
      <c r="D1004" s="51">
        <v>0</v>
      </c>
    </row>
    <row r="1005" spans="1:4">
      <c r="A1005" s="72"/>
      <c r="B1005" s="171"/>
      <c r="C1005" s="31" t="s">
        <v>990</v>
      </c>
      <c r="D1005" s="51">
        <f>D1006+D1007</f>
        <v>0</v>
      </c>
    </row>
    <row r="1006" spans="1:4">
      <c r="A1006" s="72"/>
      <c r="B1006" s="171"/>
      <c r="C1006" s="14" t="s">
        <v>991</v>
      </c>
      <c r="D1006" s="51">
        <v>0</v>
      </c>
    </row>
    <row r="1007" spans="1:4">
      <c r="A1007" s="72"/>
      <c r="B1007" s="171"/>
      <c r="C1007" s="14" t="s">
        <v>992</v>
      </c>
      <c r="D1007" s="51">
        <v>0</v>
      </c>
    </row>
    <row r="1008" spans="1:4">
      <c r="A1008" s="72"/>
      <c r="B1008" s="171"/>
      <c r="C1008" s="31" t="s">
        <v>296</v>
      </c>
      <c r="D1008" s="51">
        <f>SUM(D1009,D1039,D1049,D1059,D1064,D1071,D1076)</f>
        <v>8340</v>
      </c>
    </row>
    <row r="1009" spans="1:4">
      <c r="A1009" s="72"/>
      <c r="B1009" s="171"/>
      <c r="C1009" s="31" t="s">
        <v>297</v>
      </c>
      <c r="D1009" s="51">
        <f>SUM(D1010:D1038)</f>
        <v>3459</v>
      </c>
    </row>
    <row r="1010" spans="1:4">
      <c r="A1010" s="72"/>
      <c r="B1010" s="171"/>
      <c r="C1010" s="14" t="s">
        <v>357</v>
      </c>
      <c r="D1010" s="51">
        <v>261</v>
      </c>
    </row>
    <row r="1011" spans="1:4">
      <c r="A1011" s="72"/>
      <c r="B1011" s="171"/>
      <c r="C1011" s="14" t="s">
        <v>358</v>
      </c>
      <c r="D1011" s="51">
        <v>0</v>
      </c>
    </row>
    <row r="1012" spans="1:4">
      <c r="A1012" s="72"/>
      <c r="B1012" s="171"/>
      <c r="C1012" s="14" t="s">
        <v>359</v>
      </c>
      <c r="D1012" s="51">
        <v>0</v>
      </c>
    </row>
    <row r="1013" spans="1:4">
      <c r="A1013" s="72"/>
      <c r="B1013" s="171"/>
      <c r="C1013" s="14" t="s">
        <v>993</v>
      </c>
      <c r="D1013" s="51">
        <v>1298</v>
      </c>
    </row>
    <row r="1014" spans="1:4">
      <c r="A1014" s="72"/>
      <c r="B1014" s="171"/>
      <c r="C1014" s="14" t="s">
        <v>994</v>
      </c>
      <c r="D1014" s="51">
        <v>0</v>
      </c>
    </row>
    <row r="1015" spans="1:4">
      <c r="A1015" s="72"/>
      <c r="B1015" s="171"/>
      <c r="C1015" s="14" t="s">
        <v>995</v>
      </c>
      <c r="D1015" s="51">
        <v>566</v>
      </c>
    </row>
    <row r="1016" spans="1:4">
      <c r="A1016" s="72"/>
      <c r="B1016" s="171"/>
      <c r="C1016" s="14" t="s">
        <v>996</v>
      </c>
      <c r="D1016" s="51">
        <v>0</v>
      </c>
    </row>
    <row r="1017" spans="1:4">
      <c r="A1017" s="72"/>
      <c r="B1017" s="171"/>
      <c r="C1017" s="14" t="s">
        <v>997</v>
      </c>
      <c r="D1017" s="51">
        <v>0</v>
      </c>
    </row>
    <row r="1018" spans="1:4">
      <c r="A1018" s="72"/>
      <c r="B1018" s="171"/>
      <c r="C1018" s="14" t="s">
        <v>998</v>
      </c>
      <c r="D1018" s="51">
        <v>0</v>
      </c>
    </row>
    <row r="1019" spans="1:4">
      <c r="A1019" s="72"/>
      <c r="B1019" s="171"/>
      <c r="C1019" s="14" t="s">
        <v>999</v>
      </c>
      <c r="D1019" s="51">
        <v>0</v>
      </c>
    </row>
    <row r="1020" spans="1:4">
      <c r="A1020" s="72"/>
      <c r="B1020" s="171"/>
      <c r="C1020" s="14" t="s">
        <v>1000</v>
      </c>
      <c r="D1020" s="51">
        <v>787</v>
      </c>
    </row>
    <row r="1021" spans="1:4">
      <c r="A1021" s="72"/>
      <c r="B1021" s="171"/>
      <c r="C1021" s="14" t="s">
        <v>1001</v>
      </c>
      <c r="D1021" s="51">
        <v>178</v>
      </c>
    </row>
    <row r="1022" spans="1:4">
      <c r="A1022" s="72"/>
      <c r="B1022" s="171"/>
      <c r="C1022" s="14" t="s">
        <v>1002</v>
      </c>
      <c r="D1022" s="51">
        <v>0</v>
      </c>
    </row>
    <row r="1023" spans="1:4">
      <c r="A1023" s="72"/>
      <c r="B1023" s="171"/>
      <c r="C1023" s="14" t="s">
        <v>1003</v>
      </c>
      <c r="D1023" s="51">
        <v>0</v>
      </c>
    </row>
    <row r="1024" spans="1:4">
      <c r="A1024" s="72"/>
      <c r="B1024" s="171"/>
      <c r="C1024" s="14" t="s">
        <v>1004</v>
      </c>
      <c r="D1024" s="51">
        <v>0</v>
      </c>
    </row>
    <row r="1025" spans="1:4">
      <c r="A1025" s="72"/>
      <c r="B1025" s="171"/>
      <c r="C1025" s="14" t="s">
        <v>1005</v>
      </c>
      <c r="D1025" s="51">
        <v>0</v>
      </c>
    </row>
    <row r="1026" spans="1:4">
      <c r="A1026" s="72"/>
      <c r="B1026" s="171"/>
      <c r="C1026" s="14" t="s">
        <v>1006</v>
      </c>
      <c r="D1026" s="51">
        <v>0</v>
      </c>
    </row>
    <row r="1027" spans="1:4">
      <c r="A1027" s="72"/>
      <c r="B1027" s="171"/>
      <c r="C1027" s="14" t="s">
        <v>1007</v>
      </c>
      <c r="D1027" s="51">
        <v>0</v>
      </c>
    </row>
    <row r="1028" spans="1:4">
      <c r="A1028" s="72"/>
      <c r="B1028" s="171"/>
      <c r="C1028" s="14" t="s">
        <v>1008</v>
      </c>
      <c r="D1028" s="51">
        <v>74</v>
      </c>
    </row>
    <row r="1029" spans="1:4">
      <c r="A1029" s="72"/>
      <c r="B1029" s="171"/>
      <c r="C1029" s="14" t="s">
        <v>1009</v>
      </c>
      <c r="D1029" s="51">
        <v>0</v>
      </c>
    </row>
    <row r="1030" spans="1:4">
      <c r="A1030" s="72"/>
      <c r="B1030" s="171"/>
      <c r="C1030" s="14" t="s">
        <v>1010</v>
      </c>
      <c r="D1030" s="51">
        <v>0</v>
      </c>
    </row>
    <row r="1031" spans="1:4">
      <c r="A1031" s="72"/>
      <c r="B1031" s="171"/>
      <c r="C1031" s="14" t="s">
        <v>1011</v>
      </c>
      <c r="D1031" s="51">
        <v>0</v>
      </c>
    </row>
    <row r="1032" spans="1:4">
      <c r="A1032" s="72"/>
      <c r="B1032" s="171"/>
      <c r="C1032" s="14" t="s">
        <v>1012</v>
      </c>
      <c r="D1032" s="51">
        <v>0</v>
      </c>
    </row>
    <row r="1033" spans="1:4">
      <c r="A1033" s="72"/>
      <c r="B1033" s="171"/>
      <c r="C1033" s="14" t="s">
        <v>1013</v>
      </c>
      <c r="D1033" s="51">
        <v>0</v>
      </c>
    </row>
    <row r="1034" spans="1:4">
      <c r="A1034" s="72"/>
      <c r="B1034" s="171"/>
      <c r="C1034" s="14" t="s">
        <v>1014</v>
      </c>
      <c r="D1034" s="51">
        <v>0</v>
      </c>
    </row>
    <row r="1035" spans="1:4">
      <c r="A1035" s="72"/>
      <c r="B1035" s="171"/>
      <c r="C1035" s="14" t="s">
        <v>1015</v>
      </c>
      <c r="D1035" s="51">
        <v>9</v>
      </c>
    </row>
    <row r="1036" spans="1:4">
      <c r="A1036" s="72"/>
      <c r="B1036" s="171"/>
      <c r="C1036" s="14" t="s">
        <v>1016</v>
      </c>
      <c r="D1036" s="51">
        <v>0</v>
      </c>
    </row>
    <row r="1037" spans="1:4">
      <c r="A1037" s="72"/>
      <c r="B1037" s="171"/>
      <c r="C1037" s="14" t="s">
        <v>1017</v>
      </c>
      <c r="D1037" s="51">
        <v>0</v>
      </c>
    </row>
    <row r="1038" spans="1:4">
      <c r="A1038" s="72"/>
      <c r="B1038" s="171"/>
      <c r="C1038" s="14" t="s">
        <v>1018</v>
      </c>
      <c r="D1038" s="51">
        <v>286</v>
      </c>
    </row>
    <row r="1039" spans="1:4">
      <c r="A1039" s="72"/>
      <c r="B1039" s="171"/>
      <c r="C1039" s="31" t="s">
        <v>298</v>
      </c>
      <c r="D1039" s="51">
        <f>SUM(D1040:D1048)</f>
        <v>0</v>
      </c>
    </row>
    <row r="1040" spans="1:4">
      <c r="A1040" s="72"/>
      <c r="B1040" s="171"/>
      <c r="C1040" s="14" t="s">
        <v>357</v>
      </c>
      <c r="D1040" s="51">
        <v>0</v>
      </c>
    </row>
    <row r="1041" spans="1:4">
      <c r="A1041" s="72"/>
      <c r="B1041" s="171"/>
      <c r="C1041" s="14" t="s">
        <v>358</v>
      </c>
      <c r="D1041" s="51">
        <v>0</v>
      </c>
    </row>
    <row r="1042" spans="1:4">
      <c r="A1042" s="72"/>
      <c r="B1042" s="171"/>
      <c r="C1042" s="14" t="s">
        <v>359</v>
      </c>
      <c r="D1042" s="51">
        <v>0</v>
      </c>
    </row>
    <row r="1043" spans="1:4">
      <c r="A1043" s="72"/>
      <c r="B1043" s="171"/>
      <c r="C1043" s="14" t="s">
        <v>1019</v>
      </c>
      <c r="D1043" s="51">
        <v>0</v>
      </c>
    </row>
    <row r="1044" spans="1:4">
      <c r="A1044" s="72"/>
      <c r="B1044" s="171"/>
      <c r="C1044" s="14" t="s">
        <v>1020</v>
      </c>
      <c r="D1044" s="51">
        <v>0</v>
      </c>
    </row>
    <row r="1045" spans="1:4">
      <c r="A1045" s="72"/>
      <c r="B1045" s="171"/>
      <c r="C1045" s="14" t="s">
        <v>1021</v>
      </c>
      <c r="D1045" s="51">
        <v>0</v>
      </c>
    </row>
    <row r="1046" spans="1:4">
      <c r="A1046" s="72"/>
      <c r="B1046" s="171"/>
      <c r="C1046" s="14" t="s">
        <v>1022</v>
      </c>
      <c r="D1046" s="51">
        <v>0</v>
      </c>
    </row>
    <row r="1047" spans="1:4">
      <c r="A1047" s="72"/>
      <c r="B1047" s="171"/>
      <c r="C1047" s="14" t="s">
        <v>1023</v>
      </c>
      <c r="D1047" s="51">
        <v>0</v>
      </c>
    </row>
    <row r="1048" spans="1:4">
      <c r="A1048" s="72"/>
      <c r="B1048" s="171"/>
      <c r="C1048" s="14" t="s">
        <v>1024</v>
      </c>
      <c r="D1048" s="51">
        <v>0</v>
      </c>
    </row>
    <row r="1049" spans="1:4">
      <c r="A1049" s="72"/>
      <c r="B1049" s="171"/>
      <c r="C1049" s="31" t="s">
        <v>299</v>
      </c>
      <c r="D1049" s="51">
        <f>SUM(D1050:D1058)</f>
        <v>0</v>
      </c>
    </row>
    <row r="1050" spans="1:4">
      <c r="A1050" s="72"/>
      <c r="B1050" s="171"/>
      <c r="C1050" s="14" t="s">
        <v>357</v>
      </c>
      <c r="D1050" s="51">
        <v>0</v>
      </c>
    </row>
    <row r="1051" spans="1:4">
      <c r="A1051" s="72"/>
      <c r="B1051" s="171"/>
      <c r="C1051" s="14" t="s">
        <v>358</v>
      </c>
      <c r="D1051" s="51">
        <v>0</v>
      </c>
    </row>
    <row r="1052" spans="1:4">
      <c r="A1052" s="72"/>
      <c r="B1052" s="171"/>
      <c r="C1052" s="14" t="s">
        <v>359</v>
      </c>
      <c r="D1052" s="51">
        <v>0</v>
      </c>
    </row>
    <row r="1053" spans="1:4">
      <c r="A1053" s="72"/>
      <c r="B1053" s="171"/>
      <c r="C1053" s="14" t="s">
        <v>1025</v>
      </c>
      <c r="D1053" s="51">
        <v>0</v>
      </c>
    </row>
    <row r="1054" spans="1:4">
      <c r="A1054" s="72"/>
      <c r="B1054" s="171"/>
      <c r="C1054" s="14" t="s">
        <v>1026</v>
      </c>
      <c r="D1054" s="51">
        <v>0</v>
      </c>
    </row>
    <row r="1055" spans="1:4">
      <c r="A1055" s="72"/>
      <c r="B1055" s="171"/>
      <c r="C1055" s="14" t="s">
        <v>1027</v>
      </c>
      <c r="D1055" s="51">
        <v>0</v>
      </c>
    </row>
    <row r="1056" spans="1:4">
      <c r="A1056" s="72"/>
      <c r="B1056" s="171"/>
      <c r="C1056" s="14" t="s">
        <v>1028</v>
      </c>
      <c r="D1056" s="51">
        <v>0</v>
      </c>
    </row>
    <row r="1057" spans="1:4">
      <c r="A1057" s="72"/>
      <c r="B1057" s="171"/>
      <c r="C1057" s="14" t="s">
        <v>1029</v>
      </c>
      <c r="D1057" s="51">
        <v>0</v>
      </c>
    </row>
    <row r="1058" spans="1:4">
      <c r="A1058" s="72"/>
      <c r="B1058" s="171"/>
      <c r="C1058" s="14" t="s">
        <v>1030</v>
      </c>
      <c r="D1058" s="51">
        <v>0</v>
      </c>
    </row>
    <row r="1059" spans="1:4">
      <c r="A1059" s="72"/>
      <c r="B1059" s="171"/>
      <c r="C1059" s="31" t="s">
        <v>1618</v>
      </c>
      <c r="D1059" s="51">
        <f>SUM(D1060:D1063)</f>
        <v>692</v>
      </c>
    </row>
    <row r="1060" spans="1:4">
      <c r="A1060" s="72"/>
      <c r="B1060" s="171"/>
      <c r="C1060" s="14" t="s">
        <v>1031</v>
      </c>
      <c r="D1060" s="51">
        <v>0</v>
      </c>
    </row>
    <row r="1061" spans="1:4">
      <c r="A1061" s="72"/>
      <c r="B1061" s="171"/>
      <c r="C1061" s="14" t="s">
        <v>1032</v>
      </c>
      <c r="D1061" s="51">
        <v>544</v>
      </c>
    </row>
    <row r="1062" spans="1:4">
      <c r="A1062" s="72"/>
      <c r="B1062" s="171"/>
      <c r="C1062" s="14" t="s">
        <v>1033</v>
      </c>
      <c r="D1062" s="51">
        <v>144</v>
      </c>
    </row>
    <row r="1063" spans="1:4">
      <c r="A1063" s="72"/>
      <c r="B1063" s="171"/>
      <c r="C1063" s="14" t="s">
        <v>1650</v>
      </c>
      <c r="D1063" s="51">
        <v>4</v>
      </c>
    </row>
    <row r="1064" spans="1:4">
      <c r="A1064" s="72"/>
      <c r="B1064" s="171"/>
      <c r="C1064" s="31" t="s">
        <v>300</v>
      </c>
      <c r="D1064" s="51">
        <f>SUM(D1065:D1070)</f>
        <v>0</v>
      </c>
    </row>
    <row r="1065" spans="1:4">
      <c r="A1065" s="72"/>
      <c r="B1065" s="171"/>
      <c r="C1065" s="14" t="s">
        <v>357</v>
      </c>
      <c r="D1065" s="51">
        <v>0</v>
      </c>
    </row>
    <row r="1066" spans="1:4">
      <c r="A1066" s="72"/>
      <c r="B1066" s="171"/>
      <c r="C1066" s="14" t="s">
        <v>358</v>
      </c>
      <c r="D1066" s="51">
        <v>0</v>
      </c>
    </row>
    <row r="1067" spans="1:4">
      <c r="A1067" s="72"/>
      <c r="B1067" s="171"/>
      <c r="C1067" s="14" t="s">
        <v>359</v>
      </c>
      <c r="D1067" s="51">
        <v>0</v>
      </c>
    </row>
    <row r="1068" spans="1:4">
      <c r="A1068" s="72"/>
      <c r="B1068" s="171"/>
      <c r="C1068" s="14" t="s">
        <v>1023</v>
      </c>
      <c r="D1068" s="51">
        <v>0</v>
      </c>
    </row>
    <row r="1069" spans="1:4">
      <c r="A1069" s="72"/>
      <c r="B1069" s="171"/>
      <c r="C1069" s="14" t="s">
        <v>1034</v>
      </c>
      <c r="D1069" s="51">
        <v>0</v>
      </c>
    </row>
    <row r="1070" spans="1:4">
      <c r="A1070" s="72"/>
      <c r="B1070" s="171"/>
      <c r="C1070" s="14" t="s">
        <v>1035</v>
      </c>
      <c r="D1070" s="51">
        <v>0</v>
      </c>
    </row>
    <row r="1071" spans="1:4">
      <c r="A1071" s="72"/>
      <c r="B1071" s="171"/>
      <c r="C1071" s="31" t="s">
        <v>301</v>
      </c>
      <c r="D1071" s="51">
        <f>SUM(D1072:D1075)</f>
        <v>4189</v>
      </c>
    </row>
    <row r="1072" spans="1:4">
      <c r="A1072" s="72"/>
      <c r="B1072" s="171"/>
      <c r="C1072" s="14" t="s">
        <v>1036</v>
      </c>
      <c r="D1072" s="51">
        <v>0</v>
      </c>
    </row>
    <row r="1073" spans="1:4">
      <c r="A1073" s="72"/>
      <c r="B1073" s="171"/>
      <c r="C1073" s="14" t="s">
        <v>1037</v>
      </c>
      <c r="D1073" s="51">
        <v>2389</v>
      </c>
    </row>
    <row r="1074" spans="1:4">
      <c r="A1074" s="72"/>
      <c r="B1074" s="171"/>
      <c r="C1074" s="14" t="s">
        <v>1038</v>
      </c>
      <c r="D1074" s="51">
        <v>0</v>
      </c>
    </row>
    <row r="1075" spans="1:4">
      <c r="A1075" s="72"/>
      <c r="B1075" s="171"/>
      <c r="C1075" s="14" t="s">
        <v>1039</v>
      </c>
      <c r="D1075" s="51">
        <v>1800</v>
      </c>
    </row>
    <row r="1076" spans="1:4">
      <c r="A1076" s="72"/>
      <c r="B1076" s="171"/>
      <c r="C1076" s="31" t="s">
        <v>1040</v>
      </c>
      <c r="D1076" s="51">
        <f>SUM(D1077:D1078)</f>
        <v>0</v>
      </c>
    </row>
    <row r="1077" spans="1:4">
      <c r="A1077" s="72"/>
      <c r="B1077" s="171"/>
      <c r="C1077" s="14" t="s">
        <v>1041</v>
      </c>
      <c r="D1077" s="51">
        <v>0</v>
      </c>
    </row>
    <row r="1078" spans="1:4">
      <c r="A1078" s="72"/>
      <c r="B1078" s="171"/>
      <c r="C1078" s="14" t="s">
        <v>1042</v>
      </c>
      <c r="D1078" s="51">
        <v>0</v>
      </c>
    </row>
    <row r="1079" spans="1:4">
      <c r="A1079" s="72"/>
      <c r="B1079" s="171"/>
      <c r="C1079" s="31" t="s">
        <v>303</v>
      </c>
      <c r="D1079" s="51">
        <f>SUM(D1080,D1090,D1106,D1111,D1125,D1134,D1141,D1148)</f>
        <v>241</v>
      </c>
    </row>
    <row r="1080" spans="1:4">
      <c r="A1080" s="72"/>
      <c r="B1080" s="171"/>
      <c r="C1080" s="31" t="s">
        <v>304</v>
      </c>
      <c r="D1080" s="51">
        <f>SUM(D1081:D1089)</f>
        <v>0</v>
      </c>
    </row>
    <row r="1081" spans="1:4">
      <c r="A1081" s="72"/>
      <c r="B1081" s="171"/>
      <c r="C1081" s="14" t="s">
        <v>357</v>
      </c>
      <c r="D1081" s="51">
        <v>0</v>
      </c>
    </row>
    <row r="1082" spans="1:4">
      <c r="A1082" s="72"/>
      <c r="B1082" s="171"/>
      <c r="C1082" s="14" t="s">
        <v>358</v>
      </c>
      <c r="D1082" s="51">
        <v>0</v>
      </c>
    </row>
    <row r="1083" spans="1:4">
      <c r="A1083" s="72"/>
      <c r="B1083" s="171"/>
      <c r="C1083" s="14" t="s">
        <v>359</v>
      </c>
      <c r="D1083" s="51">
        <v>0</v>
      </c>
    </row>
    <row r="1084" spans="1:4">
      <c r="A1084" s="72"/>
      <c r="B1084" s="171"/>
      <c r="C1084" s="14" t="s">
        <v>1043</v>
      </c>
      <c r="D1084" s="51">
        <v>0</v>
      </c>
    </row>
    <row r="1085" spans="1:4">
      <c r="A1085" s="72"/>
      <c r="B1085" s="171"/>
      <c r="C1085" s="14" t="s">
        <v>1044</v>
      </c>
      <c r="D1085" s="51">
        <v>0</v>
      </c>
    </row>
    <row r="1086" spans="1:4">
      <c r="A1086" s="72"/>
      <c r="B1086" s="171"/>
      <c r="C1086" s="14" t="s">
        <v>1045</v>
      </c>
      <c r="D1086" s="51">
        <v>0</v>
      </c>
    </row>
    <row r="1087" spans="1:4">
      <c r="A1087" s="72"/>
      <c r="B1087" s="171"/>
      <c r="C1087" s="14" t="s">
        <v>1046</v>
      </c>
      <c r="D1087" s="51">
        <v>0</v>
      </c>
    </row>
    <row r="1088" spans="1:4">
      <c r="A1088" s="72"/>
      <c r="B1088" s="171"/>
      <c r="C1088" s="14" t="s">
        <v>1047</v>
      </c>
      <c r="D1088" s="51">
        <v>0</v>
      </c>
    </row>
    <row r="1089" spans="1:4">
      <c r="A1089" s="72"/>
      <c r="B1089" s="171"/>
      <c r="C1089" s="14" t="s">
        <v>1048</v>
      </c>
      <c r="D1089" s="51">
        <v>0</v>
      </c>
    </row>
    <row r="1090" spans="1:4">
      <c r="A1090" s="72"/>
      <c r="B1090" s="171"/>
      <c r="C1090" s="31" t="s">
        <v>305</v>
      </c>
      <c r="D1090" s="51">
        <f>SUM(D1091:D1105)</f>
        <v>0</v>
      </c>
    </row>
    <row r="1091" spans="1:4">
      <c r="A1091" s="72"/>
      <c r="B1091" s="171"/>
      <c r="C1091" s="14" t="s">
        <v>357</v>
      </c>
      <c r="D1091" s="51">
        <v>0</v>
      </c>
    </row>
    <row r="1092" spans="1:4">
      <c r="A1092" s="72"/>
      <c r="B1092" s="171"/>
      <c r="C1092" s="14" t="s">
        <v>358</v>
      </c>
      <c r="D1092" s="51">
        <v>0</v>
      </c>
    </row>
    <row r="1093" spans="1:4">
      <c r="A1093" s="72"/>
      <c r="B1093" s="171"/>
      <c r="C1093" s="14" t="s">
        <v>359</v>
      </c>
      <c r="D1093" s="51">
        <v>0</v>
      </c>
    </row>
    <row r="1094" spans="1:4">
      <c r="A1094" s="72"/>
      <c r="B1094" s="171"/>
      <c r="C1094" s="14" t="s">
        <v>1049</v>
      </c>
      <c r="D1094" s="51">
        <v>0</v>
      </c>
    </row>
    <row r="1095" spans="1:4">
      <c r="A1095" s="72"/>
      <c r="B1095" s="171"/>
      <c r="C1095" s="14" t="s">
        <v>1050</v>
      </c>
      <c r="D1095" s="51">
        <v>0</v>
      </c>
    </row>
    <row r="1096" spans="1:4">
      <c r="A1096" s="72"/>
      <c r="B1096" s="171"/>
      <c r="C1096" s="14" t="s">
        <v>1051</v>
      </c>
      <c r="D1096" s="51">
        <v>0</v>
      </c>
    </row>
    <row r="1097" spans="1:4">
      <c r="A1097" s="72"/>
      <c r="B1097" s="171"/>
      <c r="C1097" s="14" t="s">
        <v>1052</v>
      </c>
      <c r="D1097" s="51">
        <v>0</v>
      </c>
    </row>
    <row r="1098" spans="1:4">
      <c r="A1098" s="72"/>
      <c r="B1098" s="171"/>
      <c r="C1098" s="14" t="s">
        <v>1053</v>
      </c>
      <c r="D1098" s="51">
        <v>0</v>
      </c>
    </row>
    <row r="1099" spans="1:4">
      <c r="A1099" s="72"/>
      <c r="B1099" s="171"/>
      <c r="C1099" s="14" t="s">
        <v>1054</v>
      </c>
      <c r="D1099" s="51">
        <v>0</v>
      </c>
    </row>
    <row r="1100" spans="1:4">
      <c r="A1100" s="72"/>
      <c r="B1100" s="171"/>
      <c r="C1100" s="14" t="s">
        <v>1055</v>
      </c>
      <c r="D1100" s="51">
        <v>0</v>
      </c>
    </row>
    <row r="1101" spans="1:4">
      <c r="A1101" s="72"/>
      <c r="B1101" s="171"/>
      <c r="C1101" s="14" t="s">
        <v>1056</v>
      </c>
      <c r="D1101" s="51">
        <v>0</v>
      </c>
    </row>
    <row r="1102" spans="1:4">
      <c r="A1102" s="72"/>
      <c r="B1102" s="171"/>
      <c r="C1102" s="14" t="s">
        <v>1057</v>
      </c>
      <c r="D1102" s="51">
        <v>0</v>
      </c>
    </row>
    <row r="1103" spans="1:4">
      <c r="A1103" s="72"/>
      <c r="B1103" s="171"/>
      <c r="C1103" s="14" t="s">
        <v>1058</v>
      </c>
      <c r="D1103" s="51">
        <v>0</v>
      </c>
    </row>
    <row r="1104" spans="1:4">
      <c r="A1104" s="72"/>
      <c r="B1104" s="171"/>
      <c r="C1104" s="14" t="s">
        <v>1059</v>
      </c>
      <c r="D1104" s="51">
        <v>0</v>
      </c>
    </row>
    <row r="1105" spans="1:4">
      <c r="A1105" s="72"/>
      <c r="B1105" s="171"/>
      <c r="C1105" s="14" t="s">
        <v>1060</v>
      </c>
      <c r="D1105" s="51">
        <v>0</v>
      </c>
    </row>
    <row r="1106" spans="1:4">
      <c r="A1106" s="72"/>
      <c r="B1106" s="171"/>
      <c r="C1106" s="31" t="s">
        <v>306</v>
      </c>
      <c r="D1106" s="51">
        <f>SUM(D1107:D1110)</f>
        <v>0</v>
      </c>
    </row>
    <row r="1107" spans="1:4">
      <c r="A1107" s="72"/>
      <c r="B1107" s="171"/>
      <c r="C1107" s="14" t="s">
        <v>357</v>
      </c>
      <c r="D1107" s="51">
        <v>0</v>
      </c>
    </row>
    <row r="1108" spans="1:4">
      <c r="A1108" s="72"/>
      <c r="B1108" s="171"/>
      <c r="C1108" s="14" t="s">
        <v>358</v>
      </c>
      <c r="D1108" s="51">
        <v>0</v>
      </c>
    </row>
    <row r="1109" spans="1:4">
      <c r="A1109" s="72"/>
      <c r="B1109" s="171"/>
      <c r="C1109" s="14" t="s">
        <v>359</v>
      </c>
      <c r="D1109" s="51">
        <v>0</v>
      </c>
    </row>
    <row r="1110" spans="1:4">
      <c r="A1110" s="72"/>
      <c r="B1110" s="171"/>
      <c r="C1110" s="14" t="s">
        <v>1061</v>
      </c>
      <c r="D1110" s="51">
        <v>0</v>
      </c>
    </row>
    <row r="1111" spans="1:4">
      <c r="A1111" s="72"/>
      <c r="B1111" s="171"/>
      <c r="C1111" s="31" t="s">
        <v>307</v>
      </c>
      <c r="D1111" s="51">
        <f>SUM(D1112:D1124)</f>
        <v>0</v>
      </c>
    </row>
    <row r="1112" spans="1:4">
      <c r="A1112" s="72"/>
      <c r="B1112" s="171"/>
      <c r="C1112" s="14" t="s">
        <v>357</v>
      </c>
      <c r="D1112" s="51">
        <v>0</v>
      </c>
    </row>
    <row r="1113" spans="1:4">
      <c r="A1113" s="72"/>
      <c r="B1113" s="171"/>
      <c r="C1113" s="14" t="s">
        <v>358</v>
      </c>
      <c r="D1113" s="51">
        <v>0</v>
      </c>
    </row>
    <row r="1114" spans="1:4">
      <c r="A1114" s="72"/>
      <c r="B1114" s="171"/>
      <c r="C1114" s="14" t="s">
        <v>359</v>
      </c>
      <c r="D1114" s="51">
        <v>0</v>
      </c>
    </row>
    <row r="1115" spans="1:4">
      <c r="A1115" s="72"/>
      <c r="B1115" s="171"/>
      <c r="C1115" s="14" t="s">
        <v>1062</v>
      </c>
      <c r="D1115" s="51">
        <v>0</v>
      </c>
    </row>
    <row r="1116" spans="1:4">
      <c r="A1116" s="72"/>
      <c r="B1116" s="171"/>
      <c r="C1116" s="14" t="s">
        <v>1063</v>
      </c>
      <c r="D1116" s="51">
        <v>0</v>
      </c>
    </row>
    <row r="1117" spans="1:4">
      <c r="A1117" s="72"/>
      <c r="B1117" s="171"/>
      <c r="C1117" s="14" t="s">
        <v>1064</v>
      </c>
      <c r="D1117" s="51">
        <v>0</v>
      </c>
    </row>
    <row r="1118" spans="1:4">
      <c r="A1118" s="72"/>
      <c r="B1118" s="171"/>
      <c r="C1118" s="14" t="s">
        <v>1065</v>
      </c>
      <c r="D1118" s="51">
        <v>0</v>
      </c>
    </row>
    <row r="1119" spans="1:4">
      <c r="A1119" s="72"/>
      <c r="B1119" s="171"/>
      <c r="C1119" s="14" t="s">
        <v>1066</v>
      </c>
      <c r="D1119" s="51">
        <v>0</v>
      </c>
    </row>
    <row r="1120" spans="1:4">
      <c r="A1120" s="72"/>
      <c r="B1120" s="171"/>
      <c r="C1120" s="14" t="s">
        <v>1067</v>
      </c>
      <c r="D1120" s="51">
        <v>0</v>
      </c>
    </row>
    <row r="1121" spans="1:4">
      <c r="A1121" s="72"/>
      <c r="B1121" s="171"/>
      <c r="C1121" s="14" t="s">
        <v>1068</v>
      </c>
      <c r="D1121" s="51">
        <v>0</v>
      </c>
    </row>
    <row r="1122" spans="1:4">
      <c r="A1122" s="72"/>
      <c r="B1122" s="171"/>
      <c r="C1122" s="14" t="s">
        <v>1023</v>
      </c>
      <c r="D1122" s="51">
        <v>0</v>
      </c>
    </row>
    <row r="1123" spans="1:4">
      <c r="A1123" s="72"/>
      <c r="B1123" s="171"/>
      <c r="C1123" s="14" t="s">
        <v>1069</v>
      </c>
      <c r="D1123" s="51">
        <v>0</v>
      </c>
    </row>
    <row r="1124" spans="1:4">
      <c r="A1124" s="72"/>
      <c r="B1124" s="171"/>
      <c r="C1124" s="14" t="s">
        <v>1070</v>
      </c>
      <c r="D1124" s="51">
        <v>0</v>
      </c>
    </row>
    <row r="1125" spans="1:4">
      <c r="A1125" s="72"/>
      <c r="B1125" s="171"/>
      <c r="C1125" s="31" t="s">
        <v>308</v>
      </c>
      <c r="D1125" s="51">
        <f>SUM(D1126:D1133)</f>
        <v>215</v>
      </c>
    </row>
    <row r="1126" spans="1:4">
      <c r="A1126" s="72"/>
      <c r="B1126" s="171"/>
      <c r="C1126" s="14" t="s">
        <v>357</v>
      </c>
      <c r="D1126" s="51">
        <v>167</v>
      </c>
    </row>
    <row r="1127" spans="1:4">
      <c r="A1127" s="72"/>
      <c r="B1127" s="171"/>
      <c r="C1127" s="14" t="s">
        <v>358</v>
      </c>
      <c r="D1127" s="51">
        <v>0</v>
      </c>
    </row>
    <row r="1128" spans="1:4">
      <c r="A1128" s="72"/>
      <c r="B1128" s="171"/>
      <c r="C1128" s="14" t="s">
        <v>359</v>
      </c>
      <c r="D1128" s="51">
        <v>0</v>
      </c>
    </row>
    <row r="1129" spans="1:4">
      <c r="A1129" s="72"/>
      <c r="B1129" s="171"/>
      <c r="C1129" s="14" t="s">
        <v>1071</v>
      </c>
      <c r="D1129" s="51">
        <v>0</v>
      </c>
    </row>
    <row r="1130" spans="1:4">
      <c r="A1130" s="72"/>
      <c r="B1130" s="171"/>
      <c r="C1130" s="14" t="s">
        <v>1072</v>
      </c>
      <c r="D1130" s="51">
        <v>0</v>
      </c>
    </row>
    <row r="1131" spans="1:4">
      <c r="A1131" s="72"/>
      <c r="B1131" s="171"/>
      <c r="C1131" s="14" t="s">
        <v>1073</v>
      </c>
      <c r="D1131" s="51">
        <v>0</v>
      </c>
    </row>
    <row r="1132" spans="1:4">
      <c r="A1132" s="72"/>
      <c r="B1132" s="171"/>
      <c r="C1132" s="14" t="s">
        <v>1074</v>
      </c>
      <c r="D1132" s="51">
        <v>0</v>
      </c>
    </row>
    <row r="1133" spans="1:4">
      <c r="A1133" s="72"/>
      <c r="B1133" s="171"/>
      <c r="C1133" s="14" t="s">
        <v>1075</v>
      </c>
      <c r="D1133" s="51">
        <v>48</v>
      </c>
    </row>
    <row r="1134" spans="1:4">
      <c r="A1134" s="72"/>
      <c r="B1134" s="171"/>
      <c r="C1134" s="31" t="s">
        <v>309</v>
      </c>
      <c r="D1134" s="51">
        <f>SUM(D1135:D1140)</f>
        <v>0</v>
      </c>
    </row>
    <row r="1135" spans="1:4">
      <c r="A1135" s="72"/>
      <c r="B1135" s="171"/>
      <c r="C1135" s="14" t="s">
        <v>357</v>
      </c>
      <c r="D1135" s="51">
        <v>0</v>
      </c>
    </row>
    <row r="1136" spans="1:4">
      <c r="A1136" s="72"/>
      <c r="B1136" s="171"/>
      <c r="C1136" s="14" t="s">
        <v>358</v>
      </c>
      <c r="D1136" s="51">
        <v>0</v>
      </c>
    </row>
    <row r="1137" spans="1:4">
      <c r="A1137" s="72"/>
      <c r="B1137" s="171"/>
      <c r="C1137" s="14" t="s">
        <v>359</v>
      </c>
      <c r="D1137" s="51">
        <v>0</v>
      </c>
    </row>
    <row r="1138" spans="1:4">
      <c r="A1138" s="72"/>
      <c r="B1138" s="171"/>
      <c r="C1138" s="14" t="s">
        <v>1076</v>
      </c>
      <c r="D1138" s="51">
        <v>0</v>
      </c>
    </row>
    <row r="1139" spans="1:4">
      <c r="A1139" s="72"/>
      <c r="B1139" s="171"/>
      <c r="C1139" s="14" t="s">
        <v>1077</v>
      </c>
      <c r="D1139" s="51">
        <v>0</v>
      </c>
    </row>
    <row r="1140" spans="1:4">
      <c r="A1140" s="72"/>
      <c r="B1140" s="171"/>
      <c r="C1140" s="14" t="s">
        <v>1078</v>
      </c>
      <c r="D1140" s="51">
        <v>0</v>
      </c>
    </row>
    <row r="1141" spans="1:4">
      <c r="A1141" s="72"/>
      <c r="B1141" s="171"/>
      <c r="C1141" s="31" t="s">
        <v>310</v>
      </c>
      <c r="D1141" s="51">
        <f>SUM(D1142:D1147)</f>
        <v>26</v>
      </c>
    </row>
    <row r="1142" spans="1:4">
      <c r="A1142" s="72"/>
      <c r="B1142" s="171"/>
      <c r="C1142" s="14" t="s">
        <v>357</v>
      </c>
      <c r="D1142" s="51">
        <v>0</v>
      </c>
    </row>
    <row r="1143" spans="1:4">
      <c r="A1143" s="72"/>
      <c r="B1143" s="171"/>
      <c r="C1143" s="14" t="s">
        <v>358</v>
      </c>
      <c r="D1143" s="51">
        <v>0</v>
      </c>
    </row>
    <row r="1144" spans="1:4">
      <c r="A1144" s="72"/>
      <c r="B1144" s="171"/>
      <c r="C1144" s="14" t="s">
        <v>359</v>
      </c>
      <c r="D1144" s="51">
        <v>0</v>
      </c>
    </row>
    <row r="1145" spans="1:4">
      <c r="A1145" s="72"/>
      <c r="B1145" s="171"/>
      <c r="C1145" s="14" t="s">
        <v>1079</v>
      </c>
      <c r="D1145" s="51">
        <v>0</v>
      </c>
    </row>
    <row r="1146" spans="1:4">
      <c r="A1146" s="72"/>
      <c r="B1146" s="171"/>
      <c r="C1146" s="14" t="s">
        <v>1080</v>
      </c>
      <c r="D1146" s="51">
        <v>0</v>
      </c>
    </row>
    <row r="1147" spans="1:4">
      <c r="A1147" s="72"/>
      <c r="B1147" s="171"/>
      <c r="C1147" s="14" t="s">
        <v>1081</v>
      </c>
      <c r="D1147" s="51">
        <v>26</v>
      </c>
    </row>
    <row r="1148" spans="1:4">
      <c r="A1148" s="72"/>
      <c r="B1148" s="171"/>
      <c r="C1148" s="31" t="s">
        <v>1082</v>
      </c>
      <c r="D1148" s="51">
        <f>SUM(D1149:D1154)</f>
        <v>0</v>
      </c>
    </row>
    <row r="1149" spans="1:4">
      <c r="A1149" s="72"/>
      <c r="B1149" s="171"/>
      <c r="C1149" s="14" t="s">
        <v>1083</v>
      </c>
      <c r="D1149" s="51">
        <v>0</v>
      </c>
    </row>
    <row r="1150" spans="1:4">
      <c r="A1150" s="72"/>
      <c r="B1150" s="171"/>
      <c r="C1150" s="14" t="s">
        <v>1084</v>
      </c>
      <c r="D1150" s="51">
        <v>0</v>
      </c>
    </row>
    <row r="1151" spans="1:4">
      <c r="A1151" s="72"/>
      <c r="B1151" s="171"/>
      <c r="C1151" s="14" t="s">
        <v>1085</v>
      </c>
      <c r="D1151" s="51">
        <v>0</v>
      </c>
    </row>
    <row r="1152" spans="1:4">
      <c r="A1152" s="72"/>
      <c r="B1152" s="171"/>
      <c r="C1152" s="14" t="s">
        <v>1086</v>
      </c>
      <c r="D1152" s="51">
        <v>0</v>
      </c>
    </row>
    <row r="1153" spans="1:4">
      <c r="A1153" s="72"/>
      <c r="B1153" s="171"/>
      <c r="C1153" s="14" t="s">
        <v>1087</v>
      </c>
      <c r="D1153" s="51">
        <v>0</v>
      </c>
    </row>
    <row r="1154" spans="1:4">
      <c r="A1154" s="72"/>
      <c r="B1154" s="171"/>
      <c r="C1154" s="14" t="s">
        <v>1088</v>
      </c>
      <c r="D1154" s="51">
        <v>0</v>
      </c>
    </row>
    <row r="1155" spans="1:4">
      <c r="A1155" s="72"/>
      <c r="B1155" s="171"/>
      <c r="C1155" s="31" t="s">
        <v>312</v>
      </c>
      <c r="D1155" s="51">
        <f>SUM(D1156,D1166,D1173,D1179)</f>
        <v>5729</v>
      </c>
    </row>
    <row r="1156" spans="1:4">
      <c r="A1156" s="72"/>
      <c r="B1156" s="171"/>
      <c r="C1156" s="31" t="s">
        <v>313</v>
      </c>
      <c r="D1156" s="51">
        <f>SUM(D1157:D1165)</f>
        <v>2470</v>
      </c>
    </row>
    <row r="1157" spans="1:4">
      <c r="A1157" s="72"/>
      <c r="B1157" s="171"/>
      <c r="C1157" s="14" t="s">
        <v>357</v>
      </c>
      <c r="D1157" s="51">
        <v>124</v>
      </c>
    </row>
    <row r="1158" spans="1:4">
      <c r="A1158" s="72"/>
      <c r="B1158" s="171"/>
      <c r="C1158" s="14" t="s">
        <v>358</v>
      </c>
      <c r="D1158" s="51">
        <v>0</v>
      </c>
    </row>
    <row r="1159" spans="1:4">
      <c r="A1159" s="72"/>
      <c r="B1159" s="171"/>
      <c r="C1159" s="14" t="s">
        <v>359</v>
      </c>
      <c r="D1159" s="51">
        <v>0</v>
      </c>
    </row>
    <row r="1160" spans="1:4">
      <c r="A1160" s="72"/>
      <c r="B1160" s="171"/>
      <c r="C1160" s="14" t="s">
        <v>1089</v>
      </c>
      <c r="D1160" s="51">
        <v>0</v>
      </c>
    </row>
    <row r="1161" spans="1:4">
      <c r="A1161" s="72"/>
      <c r="B1161" s="171"/>
      <c r="C1161" s="14" t="s">
        <v>1090</v>
      </c>
      <c r="D1161" s="51">
        <v>0</v>
      </c>
    </row>
    <row r="1162" spans="1:4">
      <c r="A1162" s="72"/>
      <c r="B1162" s="171"/>
      <c r="C1162" s="14" t="s">
        <v>1091</v>
      </c>
      <c r="D1162" s="51">
        <v>0</v>
      </c>
    </row>
    <row r="1163" spans="1:4">
      <c r="A1163" s="72"/>
      <c r="B1163" s="171"/>
      <c r="C1163" s="14" t="s">
        <v>1092</v>
      </c>
      <c r="D1163" s="51">
        <v>1491</v>
      </c>
    </row>
    <row r="1164" spans="1:4">
      <c r="A1164" s="72"/>
      <c r="B1164" s="171"/>
      <c r="C1164" s="14" t="s">
        <v>366</v>
      </c>
      <c r="D1164" s="51">
        <v>537</v>
      </c>
    </row>
    <row r="1165" spans="1:4">
      <c r="A1165" s="72"/>
      <c r="B1165" s="171"/>
      <c r="C1165" s="14" t="s">
        <v>1093</v>
      </c>
      <c r="D1165" s="51">
        <v>318</v>
      </c>
    </row>
    <row r="1166" spans="1:4">
      <c r="A1166" s="72"/>
      <c r="B1166" s="171"/>
      <c r="C1166" s="31" t="s">
        <v>314</v>
      </c>
      <c r="D1166" s="51">
        <f>SUM(D1167:D1172)</f>
        <v>3259</v>
      </c>
    </row>
    <row r="1167" spans="1:4">
      <c r="A1167" s="72"/>
      <c r="B1167" s="171"/>
      <c r="C1167" s="14" t="s">
        <v>357</v>
      </c>
      <c r="D1167" s="51">
        <v>126</v>
      </c>
    </row>
    <row r="1168" spans="1:4">
      <c r="A1168" s="72"/>
      <c r="B1168" s="171"/>
      <c r="C1168" s="14" t="s">
        <v>358</v>
      </c>
      <c r="D1168" s="51">
        <v>0</v>
      </c>
    </row>
    <row r="1169" spans="1:4">
      <c r="A1169" s="72"/>
      <c r="B1169" s="171"/>
      <c r="C1169" s="14" t="s">
        <v>359</v>
      </c>
      <c r="D1169" s="51">
        <v>0</v>
      </c>
    </row>
    <row r="1170" spans="1:4">
      <c r="A1170" s="72"/>
      <c r="B1170" s="171"/>
      <c r="C1170" s="14" t="s">
        <v>1094</v>
      </c>
      <c r="D1170" s="51">
        <v>500</v>
      </c>
    </row>
    <row r="1171" spans="1:4">
      <c r="A1171" s="72"/>
      <c r="B1171" s="171"/>
      <c r="C1171" s="14" t="s">
        <v>1095</v>
      </c>
      <c r="D1171" s="51">
        <v>2</v>
      </c>
    </row>
    <row r="1172" spans="1:4">
      <c r="A1172" s="72"/>
      <c r="B1172" s="171"/>
      <c r="C1172" s="14" t="s">
        <v>1096</v>
      </c>
      <c r="D1172" s="51">
        <v>2631</v>
      </c>
    </row>
    <row r="1173" spans="1:4">
      <c r="A1173" s="72"/>
      <c r="B1173" s="171"/>
      <c r="C1173" s="31" t="s">
        <v>315</v>
      </c>
      <c r="D1173" s="51">
        <f>SUM(D1174:D1178)</f>
        <v>0</v>
      </c>
    </row>
    <row r="1174" spans="1:4">
      <c r="A1174" s="72"/>
      <c r="B1174" s="171"/>
      <c r="C1174" s="14" t="s">
        <v>357</v>
      </c>
      <c r="D1174" s="51">
        <v>0</v>
      </c>
    </row>
    <row r="1175" spans="1:4">
      <c r="A1175" s="72"/>
      <c r="B1175" s="171"/>
      <c r="C1175" s="14" t="s">
        <v>358</v>
      </c>
      <c r="D1175" s="51">
        <v>0</v>
      </c>
    </row>
    <row r="1176" spans="1:4">
      <c r="A1176" s="72"/>
      <c r="B1176" s="171"/>
      <c r="C1176" s="14" t="s">
        <v>359</v>
      </c>
      <c r="D1176" s="51">
        <v>0</v>
      </c>
    </row>
    <row r="1177" spans="1:4">
      <c r="A1177" s="72"/>
      <c r="B1177" s="171"/>
      <c r="C1177" s="14" t="s">
        <v>1097</v>
      </c>
      <c r="D1177" s="51">
        <v>0</v>
      </c>
    </row>
    <row r="1178" spans="1:4">
      <c r="A1178" s="72"/>
      <c r="B1178" s="171"/>
      <c r="C1178" s="14" t="s">
        <v>1098</v>
      </c>
      <c r="D1178" s="51">
        <v>0</v>
      </c>
    </row>
    <row r="1179" spans="1:4">
      <c r="A1179" s="72"/>
      <c r="B1179" s="171"/>
      <c r="C1179" s="31" t="s">
        <v>1099</v>
      </c>
      <c r="D1179" s="51">
        <f>SUM(D1180:D1181)</f>
        <v>0</v>
      </c>
    </row>
    <row r="1180" spans="1:4">
      <c r="A1180" s="72"/>
      <c r="B1180" s="171"/>
      <c r="C1180" s="14" t="s">
        <v>1100</v>
      </c>
      <c r="D1180" s="51">
        <v>0</v>
      </c>
    </row>
    <row r="1181" spans="1:4">
      <c r="A1181" s="72"/>
      <c r="B1181" s="171"/>
      <c r="C1181" s="14" t="s">
        <v>1101</v>
      </c>
      <c r="D1181" s="51">
        <v>0</v>
      </c>
    </row>
    <row r="1182" spans="1:4">
      <c r="A1182" s="72"/>
      <c r="B1182" s="171"/>
      <c r="C1182" s="31" t="s">
        <v>317</v>
      </c>
      <c r="D1182" s="51">
        <f>SUM(D1183,D1190,D1200,D1206,D1209)</f>
        <v>67</v>
      </c>
    </row>
    <row r="1183" spans="1:4">
      <c r="A1183" s="72"/>
      <c r="B1183" s="171"/>
      <c r="C1183" s="31" t="s">
        <v>318</v>
      </c>
      <c r="D1183" s="51">
        <f>SUM(D1184:D1189)</f>
        <v>0</v>
      </c>
    </row>
    <row r="1184" spans="1:4">
      <c r="A1184" s="72"/>
      <c r="B1184" s="171"/>
      <c r="C1184" s="14" t="s">
        <v>357</v>
      </c>
      <c r="D1184" s="51">
        <v>0</v>
      </c>
    </row>
    <row r="1185" spans="1:4">
      <c r="A1185" s="72"/>
      <c r="B1185" s="171"/>
      <c r="C1185" s="14" t="s">
        <v>358</v>
      </c>
      <c r="D1185" s="51">
        <v>0</v>
      </c>
    </row>
    <row r="1186" spans="1:4">
      <c r="A1186" s="72"/>
      <c r="B1186" s="171"/>
      <c r="C1186" s="14" t="s">
        <v>359</v>
      </c>
      <c r="D1186" s="51">
        <v>0</v>
      </c>
    </row>
    <row r="1187" spans="1:4">
      <c r="A1187" s="72"/>
      <c r="B1187" s="171"/>
      <c r="C1187" s="14" t="s">
        <v>1102</v>
      </c>
      <c r="D1187" s="51">
        <v>0</v>
      </c>
    </row>
    <row r="1188" spans="1:4">
      <c r="A1188" s="72"/>
      <c r="B1188" s="171"/>
      <c r="C1188" s="14" t="s">
        <v>366</v>
      </c>
      <c r="D1188" s="51">
        <v>0</v>
      </c>
    </row>
    <row r="1189" spans="1:4">
      <c r="A1189" s="72"/>
      <c r="B1189" s="171"/>
      <c r="C1189" s="14" t="s">
        <v>1103</v>
      </c>
      <c r="D1189" s="51">
        <v>0</v>
      </c>
    </row>
    <row r="1190" spans="1:4">
      <c r="A1190" s="72"/>
      <c r="B1190" s="171"/>
      <c r="C1190" s="31" t="s">
        <v>319</v>
      </c>
      <c r="D1190" s="51">
        <f>SUM(D1191:D1199)</f>
        <v>10</v>
      </c>
    </row>
    <row r="1191" spans="1:4">
      <c r="A1191" s="72"/>
      <c r="B1191" s="171"/>
      <c r="C1191" s="14" t="s">
        <v>1104</v>
      </c>
      <c r="D1191" s="51">
        <v>0</v>
      </c>
    </row>
    <row r="1192" spans="1:4">
      <c r="A1192" s="72"/>
      <c r="B1192" s="171"/>
      <c r="C1192" s="14" t="s">
        <v>1105</v>
      </c>
      <c r="D1192" s="51">
        <v>0</v>
      </c>
    </row>
    <row r="1193" spans="1:4">
      <c r="A1193" s="72"/>
      <c r="B1193" s="171"/>
      <c r="C1193" s="14" t="s">
        <v>1106</v>
      </c>
      <c r="D1193" s="51">
        <v>0</v>
      </c>
    </row>
    <row r="1194" spans="1:4">
      <c r="A1194" s="72"/>
      <c r="B1194" s="171"/>
      <c r="C1194" s="14" t="s">
        <v>1107</v>
      </c>
      <c r="D1194" s="51">
        <v>0</v>
      </c>
    </row>
    <row r="1195" spans="1:4">
      <c r="A1195" s="72"/>
      <c r="B1195" s="171"/>
      <c r="C1195" s="14" t="s">
        <v>1108</v>
      </c>
      <c r="D1195" s="51">
        <v>0</v>
      </c>
    </row>
    <row r="1196" spans="1:4">
      <c r="A1196" s="72"/>
      <c r="B1196" s="171"/>
      <c r="C1196" s="14" t="s">
        <v>1109</v>
      </c>
      <c r="D1196" s="51">
        <v>0</v>
      </c>
    </row>
    <row r="1197" spans="1:4">
      <c r="A1197" s="72"/>
      <c r="B1197" s="171"/>
      <c r="C1197" s="14" t="s">
        <v>1110</v>
      </c>
      <c r="D1197" s="51">
        <v>0</v>
      </c>
    </row>
    <row r="1198" spans="1:4">
      <c r="A1198" s="72"/>
      <c r="B1198" s="171"/>
      <c r="C1198" s="14" t="s">
        <v>1111</v>
      </c>
      <c r="D1198" s="51">
        <v>0</v>
      </c>
    </row>
    <row r="1199" spans="1:4">
      <c r="A1199" s="72"/>
      <c r="B1199" s="171"/>
      <c r="C1199" s="14" t="s">
        <v>1112</v>
      </c>
      <c r="D1199" s="51">
        <v>10</v>
      </c>
    </row>
    <row r="1200" spans="1:4">
      <c r="A1200" s="72"/>
      <c r="B1200" s="171"/>
      <c r="C1200" s="31" t="s">
        <v>320</v>
      </c>
      <c r="D1200" s="51">
        <f>SUM(D1201:D1205)</f>
        <v>57</v>
      </c>
    </row>
    <row r="1201" spans="1:4">
      <c r="A1201" s="72"/>
      <c r="B1201" s="171"/>
      <c r="C1201" s="14" t="s">
        <v>1113</v>
      </c>
      <c r="D1201" s="51">
        <v>0</v>
      </c>
    </row>
    <row r="1202" spans="1:4">
      <c r="A1202" s="72"/>
      <c r="B1202" s="171"/>
      <c r="C1202" s="14" t="s">
        <v>1114</v>
      </c>
      <c r="D1202" s="51">
        <v>0</v>
      </c>
    </row>
    <row r="1203" spans="1:4">
      <c r="A1203" s="72"/>
      <c r="B1203" s="171"/>
      <c r="C1203" s="14" t="s">
        <v>1115</v>
      </c>
      <c r="D1203" s="51">
        <v>0</v>
      </c>
    </row>
    <row r="1204" spans="1:4">
      <c r="A1204" s="72"/>
      <c r="B1204" s="171"/>
      <c r="C1204" s="14" t="s">
        <v>1116</v>
      </c>
      <c r="D1204" s="51">
        <v>0</v>
      </c>
    </row>
    <row r="1205" spans="1:4">
      <c r="A1205" s="72"/>
      <c r="B1205" s="171"/>
      <c r="C1205" s="14" t="s">
        <v>1117</v>
      </c>
      <c r="D1205" s="51">
        <v>57</v>
      </c>
    </row>
    <row r="1206" spans="1:4">
      <c r="A1206" s="72"/>
      <c r="B1206" s="171"/>
      <c r="C1206" s="31" t="s">
        <v>321</v>
      </c>
      <c r="D1206" s="51">
        <f>SUM(D1207:D1208)</f>
        <v>0</v>
      </c>
    </row>
    <row r="1207" spans="1:4">
      <c r="A1207" s="72"/>
      <c r="B1207" s="171"/>
      <c r="C1207" s="14" t="s">
        <v>1118</v>
      </c>
      <c r="D1207" s="51">
        <v>0</v>
      </c>
    </row>
    <row r="1208" spans="1:4">
      <c r="A1208" s="72"/>
      <c r="B1208" s="171"/>
      <c r="C1208" s="14" t="s">
        <v>1119</v>
      </c>
      <c r="D1208" s="51">
        <v>0</v>
      </c>
    </row>
    <row r="1209" spans="1:4">
      <c r="A1209" s="72"/>
      <c r="B1209" s="171"/>
      <c r="C1209" s="31" t="s">
        <v>1120</v>
      </c>
      <c r="D1209" s="51">
        <f>D1210</f>
        <v>0</v>
      </c>
    </row>
    <row r="1210" spans="1:4">
      <c r="A1210" s="72"/>
      <c r="B1210" s="171"/>
      <c r="C1210" s="14" t="s">
        <v>1121</v>
      </c>
      <c r="D1210" s="51">
        <v>0</v>
      </c>
    </row>
    <row r="1211" spans="1:4">
      <c r="A1211" s="72"/>
      <c r="B1211" s="171"/>
      <c r="C1211" s="31" t="s">
        <v>122</v>
      </c>
      <c r="D1211" s="51">
        <f>SUM(D1212:D1220)</f>
        <v>0</v>
      </c>
    </row>
    <row r="1212" spans="1:4">
      <c r="A1212" s="72"/>
      <c r="B1212" s="171"/>
      <c r="C1212" s="31" t="s">
        <v>323</v>
      </c>
      <c r="D1212" s="51">
        <v>0</v>
      </c>
    </row>
    <row r="1213" spans="1:4">
      <c r="A1213" s="72"/>
      <c r="B1213" s="171"/>
      <c r="C1213" s="31" t="s">
        <v>324</v>
      </c>
      <c r="D1213" s="51">
        <v>0</v>
      </c>
    </row>
    <row r="1214" spans="1:4">
      <c r="A1214" s="72"/>
      <c r="B1214" s="171"/>
      <c r="C1214" s="31" t="s">
        <v>325</v>
      </c>
      <c r="D1214" s="51">
        <v>0</v>
      </c>
    </row>
    <row r="1215" spans="1:4">
      <c r="A1215" s="72"/>
      <c r="B1215" s="171"/>
      <c r="C1215" s="31" t="s">
        <v>326</v>
      </c>
      <c r="D1215" s="51">
        <v>0</v>
      </c>
    </row>
    <row r="1216" spans="1:4">
      <c r="A1216" s="72"/>
      <c r="B1216" s="171"/>
      <c r="C1216" s="31" t="s">
        <v>327</v>
      </c>
      <c r="D1216" s="51">
        <v>0</v>
      </c>
    </row>
    <row r="1217" spans="1:4">
      <c r="A1217" s="72"/>
      <c r="B1217" s="171"/>
      <c r="C1217" s="31" t="s">
        <v>286</v>
      </c>
      <c r="D1217" s="51">
        <v>0</v>
      </c>
    </row>
    <row r="1218" spans="1:4">
      <c r="A1218" s="72"/>
      <c r="B1218" s="171"/>
      <c r="C1218" s="31" t="s">
        <v>328</v>
      </c>
      <c r="D1218" s="51">
        <v>0</v>
      </c>
    </row>
    <row r="1219" spans="1:4">
      <c r="A1219" s="72"/>
      <c r="B1219" s="171"/>
      <c r="C1219" s="31" t="s">
        <v>329</v>
      </c>
      <c r="D1219" s="51">
        <v>0</v>
      </c>
    </row>
    <row r="1220" spans="1:4">
      <c r="A1220" s="72"/>
      <c r="B1220" s="171"/>
      <c r="C1220" s="31" t="s">
        <v>330</v>
      </c>
      <c r="D1220" s="51">
        <v>0</v>
      </c>
    </row>
    <row r="1221" spans="1:4">
      <c r="A1221" s="72"/>
      <c r="B1221" s="171"/>
      <c r="C1221" s="31" t="s">
        <v>331</v>
      </c>
      <c r="D1221" s="51">
        <f>SUM(D1222,D1242,D1262,D1271,D1284,D1299)</f>
        <v>1646</v>
      </c>
    </row>
    <row r="1222" spans="1:4">
      <c r="A1222" s="72"/>
      <c r="B1222" s="171"/>
      <c r="C1222" s="31" t="s">
        <v>332</v>
      </c>
      <c r="D1222" s="51">
        <f>SUM(D1223:D1241)</f>
        <v>1456</v>
      </c>
    </row>
    <row r="1223" spans="1:4">
      <c r="A1223" s="72"/>
      <c r="B1223" s="171"/>
      <c r="C1223" s="14" t="s">
        <v>357</v>
      </c>
      <c r="D1223" s="51">
        <v>407</v>
      </c>
    </row>
    <row r="1224" spans="1:4">
      <c r="A1224" s="72"/>
      <c r="B1224" s="171"/>
      <c r="C1224" s="14" t="s">
        <v>358</v>
      </c>
      <c r="D1224" s="51">
        <v>0</v>
      </c>
    </row>
    <row r="1225" spans="1:4">
      <c r="A1225" s="72"/>
      <c r="B1225" s="171"/>
      <c r="C1225" s="14" t="s">
        <v>359</v>
      </c>
      <c r="D1225" s="51">
        <v>0</v>
      </c>
    </row>
    <row r="1226" spans="1:4">
      <c r="A1226" s="72"/>
      <c r="B1226" s="171"/>
      <c r="C1226" s="14" t="s">
        <v>1122</v>
      </c>
      <c r="D1226" s="51">
        <v>0</v>
      </c>
    </row>
    <row r="1227" spans="1:4">
      <c r="A1227" s="72"/>
      <c r="B1227" s="171"/>
      <c r="C1227" s="14" t="s">
        <v>1123</v>
      </c>
      <c r="D1227" s="51">
        <v>0</v>
      </c>
    </row>
    <row r="1228" spans="1:4">
      <c r="A1228" s="72"/>
      <c r="B1228" s="171"/>
      <c r="C1228" s="14" t="s">
        <v>1124</v>
      </c>
      <c r="D1228" s="51">
        <v>0</v>
      </c>
    </row>
    <row r="1229" spans="1:4">
      <c r="A1229" s="72"/>
      <c r="B1229" s="171"/>
      <c r="C1229" s="14" t="s">
        <v>1125</v>
      </c>
      <c r="D1229" s="51">
        <v>0</v>
      </c>
    </row>
    <row r="1230" spans="1:4">
      <c r="A1230" s="72"/>
      <c r="B1230" s="171"/>
      <c r="C1230" s="14" t="s">
        <v>1126</v>
      </c>
      <c r="D1230" s="51">
        <v>0</v>
      </c>
    </row>
    <row r="1231" spans="1:4">
      <c r="A1231" s="72"/>
      <c r="B1231" s="171"/>
      <c r="C1231" s="14" t="s">
        <v>1127</v>
      </c>
      <c r="D1231" s="51">
        <v>0</v>
      </c>
    </row>
    <row r="1232" spans="1:4">
      <c r="A1232" s="72"/>
      <c r="B1232" s="171"/>
      <c r="C1232" s="14" t="s">
        <v>1128</v>
      </c>
      <c r="D1232" s="51">
        <v>0</v>
      </c>
    </row>
    <row r="1233" spans="1:4">
      <c r="A1233" s="72"/>
      <c r="B1233" s="171"/>
      <c r="C1233" s="14" t="s">
        <v>1129</v>
      </c>
      <c r="D1233" s="51">
        <v>255</v>
      </c>
    </row>
    <row r="1234" spans="1:4">
      <c r="A1234" s="72"/>
      <c r="B1234" s="171"/>
      <c r="C1234" s="14" t="s">
        <v>1130</v>
      </c>
      <c r="D1234" s="51">
        <v>0</v>
      </c>
    </row>
    <row r="1235" spans="1:4">
      <c r="A1235" s="72"/>
      <c r="B1235" s="171"/>
      <c r="C1235" s="14" t="s">
        <v>1131</v>
      </c>
      <c r="D1235" s="51">
        <v>0</v>
      </c>
    </row>
    <row r="1236" spans="1:4">
      <c r="A1236" s="72"/>
      <c r="B1236" s="171"/>
      <c r="C1236" s="14" t="s">
        <v>1132</v>
      </c>
      <c r="D1236" s="51">
        <v>0</v>
      </c>
    </row>
    <row r="1237" spans="1:4">
      <c r="A1237" s="72"/>
      <c r="B1237" s="171"/>
      <c r="C1237" s="14" t="s">
        <v>1133</v>
      </c>
      <c r="D1237" s="51">
        <v>0</v>
      </c>
    </row>
    <row r="1238" spans="1:4">
      <c r="A1238" s="72"/>
      <c r="B1238" s="171"/>
      <c r="C1238" s="14" t="s">
        <v>1134</v>
      </c>
      <c r="D1238" s="51">
        <v>0</v>
      </c>
    </row>
    <row r="1239" spans="1:4">
      <c r="A1239" s="72"/>
      <c r="B1239" s="171"/>
      <c r="C1239" s="14" t="s">
        <v>1135</v>
      </c>
      <c r="D1239" s="51">
        <v>0</v>
      </c>
    </row>
    <row r="1240" spans="1:4">
      <c r="A1240" s="72"/>
      <c r="B1240" s="171"/>
      <c r="C1240" s="14" t="s">
        <v>366</v>
      </c>
      <c r="D1240" s="51">
        <v>589</v>
      </c>
    </row>
    <row r="1241" spans="1:4">
      <c r="A1241" s="72"/>
      <c r="B1241" s="171"/>
      <c r="C1241" s="14" t="s">
        <v>1136</v>
      </c>
      <c r="D1241" s="51">
        <v>205</v>
      </c>
    </row>
    <row r="1242" spans="1:4">
      <c r="A1242" s="72"/>
      <c r="B1242" s="171"/>
      <c r="C1242" s="31" t="s">
        <v>333</v>
      </c>
      <c r="D1242" s="51">
        <f>SUM(D1243:D1261)</f>
        <v>15</v>
      </c>
    </row>
    <row r="1243" spans="1:4">
      <c r="A1243" s="72"/>
      <c r="B1243" s="171"/>
      <c r="C1243" s="14" t="s">
        <v>357</v>
      </c>
      <c r="D1243" s="51">
        <v>0</v>
      </c>
    </row>
    <row r="1244" spans="1:4">
      <c r="A1244" s="72"/>
      <c r="B1244" s="171"/>
      <c r="C1244" s="14" t="s">
        <v>358</v>
      </c>
      <c r="D1244" s="51">
        <v>0</v>
      </c>
    </row>
    <row r="1245" spans="1:4">
      <c r="A1245" s="72"/>
      <c r="B1245" s="171"/>
      <c r="C1245" s="14" t="s">
        <v>359</v>
      </c>
      <c r="D1245" s="51">
        <v>0</v>
      </c>
    </row>
    <row r="1246" spans="1:4">
      <c r="A1246" s="72"/>
      <c r="B1246" s="171"/>
      <c r="C1246" s="14" t="s">
        <v>1137</v>
      </c>
      <c r="D1246" s="51">
        <v>0</v>
      </c>
    </row>
    <row r="1247" spans="1:4">
      <c r="A1247" s="72"/>
      <c r="B1247" s="171"/>
      <c r="C1247" s="14" t="s">
        <v>1138</v>
      </c>
      <c r="D1247" s="51">
        <v>0</v>
      </c>
    </row>
    <row r="1248" spans="1:4">
      <c r="A1248" s="72"/>
      <c r="B1248" s="171"/>
      <c r="C1248" s="14" t="s">
        <v>1139</v>
      </c>
      <c r="D1248" s="51">
        <v>0</v>
      </c>
    </row>
    <row r="1249" spans="1:4">
      <c r="A1249" s="72"/>
      <c r="B1249" s="171"/>
      <c r="C1249" s="14" t="s">
        <v>1140</v>
      </c>
      <c r="D1249" s="51">
        <v>0</v>
      </c>
    </row>
    <row r="1250" spans="1:4">
      <c r="A1250" s="72"/>
      <c r="B1250" s="171"/>
      <c r="C1250" s="14" t="s">
        <v>1141</v>
      </c>
      <c r="D1250" s="51">
        <v>0</v>
      </c>
    </row>
    <row r="1251" spans="1:4">
      <c r="A1251" s="72"/>
      <c r="B1251" s="171"/>
      <c r="C1251" s="14" t="s">
        <v>1142</v>
      </c>
      <c r="D1251" s="51">
        <v>0</v>
      </c>
    </row>
    <row r="1252" spans="1:4">
      <c r="A1252" s="72"/>
      <c r="B1252" s="171"/>
      <c r="C1252" s="14" t="s">
        <v>1143</v>
      </c>
      <c r="D1252" s="51">
        <v>0</v>
      </c>
    </row>
    <row r="1253" spans="1:4">
      <c r="A1253" s="72"/>
      <c r="B1253" s="171"/>
      <c r="C1253" s="14" t="s">
        <v>1144</v>
      </c>
      <c r="D1253" s="51">
        <v>0</v>
      </c>
    </row>
    <row r="1254" spans="1:4">
      <c r="A1254" s="72"/>
      <c r="B1254" s="171"/>
      <c r="C1254" s="14" t="s">
        <v>1145</v>
      </c>
      <c r="D1254" s="51">
        <v>0</v>
      </c>
    </row>
    <row r="1255" spans="1:4">
      <c r="A1255" s="72"/>
      <c r="B1255" s="171"/>
      <c r="C1255" s="14" t="s">
        <v>1146</v>
      </c>
      <c r="D1255" s="51">
        <v>0</v>
      </c>
    </row>
    <row r="1256" spans="1:4">
      <c r="A1256" s="72"/>
      <c r="B1256" s="171"/>
      <c r="C1256" s="14" t="s">
        <v>1147</v>
      </c>
      <c r="D1256" s="51">
        <v>0</v>
      </c>
    </row>
    <row r="1257" spans="1:4">
      <c r="A1257" s="72"/>
      <c r="B1257" s="171"/>
      <c r="C1257" s="14" t="s">
        <v>1148</v>
      </c>
      <c r="D1257" s="51">
        <v>0</v>
      </c>
    </row>
    <row r="1258" spans="1:4">
      <c r="A1258" s="72"/>
      <c r="B1258" s="171"/>
      <c r="C1258" s="14" t="s">
        <v>1149</v>
      </c>
      <c r="D1258" s="51">
        <v>0</v>
      </c>
    </row>
    <row r="1259" spans="1:4">
      <c r="A1259" s="72"/>
      <c r="B1259" s="171"/>
      <c r="C1259" s="14" t="s">
        <v>1652</v>
      </c>
      <c r="D1259" s="51">
        <v>15</v>
      </c>
    </row>
    <row r="1260" spans="1:4">
      <c r="A1260" s="72"/>
      <c r="B1260" s="171"/>
      <c r="C1260" s="14" t="s">
        <v>366</v>
      </c>
      <c r="D1260" s="51">
        <v>0</v>
      </c>
    </row>
    <row r="1261" spans="1:4">
      <c r="A1261" s="72"/>
      <c r="B1261" s="171"/>
      <c r="C1261" s="14" t="s">
        <v>1150</v>
      </c>
      <c r="D1261" s="51">
        <v>0</v>
      </c>
    </row>
    <row r="1262" spans="1:4">
      <c r="A1262" s="72"/>
      <c r="B1262" s="171"/>
      <c r="C1262" s="31" t="s">
        <v>334</v>
      </c>
      <c r="D1262" s="51">
        <f>SUM(D1263:D1270)</f>
        <v>0</v>
      </c>
    </row>
    <row r="1263" spans="1:4">
      <c r="A1263" s="72"/>
      <c r="B1263" s="171"/>
      <c r="C1263" s="14" t="s">
        <v>357</v>
      </c>
      <c r="D1263" s="51">
        <v>0</v>
      </c>
    </row>
    <row r="1264" spans="1:4">
      <c r="A1264" s="72"/>
      <c r="B1264" s="171"/>
      <c r="C1264" s="14" t="s">
        <v>358</v>
      </c>
      <c r="D1264" s="51">
        <v>0</v>
      </c>
    </row>
    <row r="1265" spans="1:4">
      <c r="A1265" s="72"/>
      <c r="B1265" s="171"/>
      <c r="C1265" s="14" t="s">
        <v>359</v>
      </c>
      <c r="D1265" s="51">
        <v>0</v>
      </c>
    </row>
    <row r="1266" spans="1:4">
      <c r="A1266" s="72"/>
      <c r="B1266" s="171"/>
      <c r="C1266" s="14" t="s">
        <v>1151</v>
      </c>
      <c r="D1266" s="51">
        <v>0</v>
      </c>
    </row>
    <row r="1267" spans="1:4">
      <c r="A1267" s="72"/>
      <c r="B1267" s="171"/>
      <c r="C1267" s="14" t="s">
        <v>1152</v>
      </c>
      <c r="D1267" s="51">
        <v>0</v>
      </c>
    </row>
    <row r="1268" spans="1:4">
      <c r="A1268" s="72"/>
      <c r="B1268" s="171"/>
      <c r="C1268" s="14" t="s">
        <v>1153</v>
      </c>
      <c r="D1268" s="51">
        <v>0</v>
      </c>
    </row>
    <row r="1269" spans="1:4">
      <c r="A1269" s="72"/>
      <c r="B1269" s="171"/>
      <c r="C1269" s="14" t="s">
        <v>366</v>
      </c>
      <c r="D1269" s="51">
        <v>0</v>
      </c>
    </row>
    <row r="1270" spans="1:4">
      <c r="A1270" s="72"/>
      <c r="B1270" s="171"/>
      <c r="C1270" s="14" t="s">
        <v>1154</v>
      </c>
      <c r="D1270" s="51">
        <v>0</v>
      </c>
    </row>
    <row r="1271" spans="1:4">
      <c r="A1271" s="72"/>
      <c r="B1271" s="171"/>
      <c r="C1271" s="31" t="s">
        <v>335</v>
      </c>
      <c r="D1271" s="51">
        <f>SUM(D1272:D1283)</f>
        <v>78</v>
      </c>
    </row>
    <row r="1272" spans="1:4">
      <c r="A1272" s="72"/>
      <c r="B1272" s="171"/>
      <c r="C1272" s="14" t="s">
        <v>357</v>
      </c>
      <c r="D1272" s="51">
        <v>78</v>
      </c>
    </row>
    <row r="1273" spans="1:4">
      <c r="A1273" s="72"/>
      <c r="B1273" s="171"/>
      <c r="C1273" s="14" t="s">
        <v>358</v>
      </c>
      <c r="D1273" s="51">
        <v>0</v>
      </c>
    </row>
    <row r="1274" spans="1:4">
      <c r="A1274" s="72"/>
      <c r="B1274" s="171"/>
      <c r="C1274" s="14" t="s">
        <v>359</v>
      </c>
      <c r="D1274" s="51">
        <v>0</v>
      </c>
    </row>
    <row r="1275" spans="1:4">
      <c r="A1275" s="72"/>
      <c r="B1275" s="171"/>
      <c r="C1275" s="14" t="s">
        <v>1155</v>
      </c>
      <c r="D1275" s="51">
        <v>0</v>
      </c>
    </row>
    <row r="1276" spans="1:4">
      <c r="A1276" s="72"/>
      <c r="B1276" s="171"/>
      <c r="C1276" s="14" t="s">
        <v>1156</v>
      </c>
      <c r="D1276" s="51">
        <v>0</v>
      </c>
    </row>
    <row r="1277" spans="1:4">
      <c r="A1277" s="72"/>
      <c r="B1277" s="171"/>
      <c r="C1277" s="14" t="s">
        <v>1157</v>
      </c>
      <c r="D1277" s="51">
        <v>0</v>
      </c>
    </row>
    <row r="1278" spans="1:4">
      <c r="A1278" s="72"/>
      <c r="B1278" s="171"/>
      <c r="C1278" s="14" t="s">
        <v>1158</v>
      </c>
      <c r="D1278" s="51">
        <v>0</v>
      </c>
    </row>
    <row r="1279" spans="1:4">
      <c r="A1279" s="72"/>
      <c r="B1279" s="171"/>
      <c r="C1279" s="14" t="s">
        <v>1159</v>
      </c>
      <c r="D1279" s="51">
        <v>0</v>
      </c>
    </row>
    <row r="1280" spans="1:4">
      <c r="A1280" s="72"/>
      <c r="B1280" s="171"/>
      <c r="C1280" s="14" t="s">
        <v>1160</v>
      </c>
      <c r="D1280" s="51">
        <v>0</v>
      </c>
    </row>
    <row r="1281" spans="1:4">
      <c r="A1281" s="72"/>
      <c r="B1281" s="171"/>
      <c r="C1281" s="14" t="s">
        <v>1161</v>
      </c>
      <c r="D1281" s="51">
        <v>0</v>
      </c>
    </row>
    <row r="1282" spans="1:4">
      <c r="A1282" s="72"/>
      <c r="B1282" s="171"/>
      <c r="C1282" s="14" t="s">
        <v>1162</v>
      </c>
      <c r="D1282" s="51">
        <v>0</v>
      </c>
    </row>
    <row r="1283" spans="1:4">
      <c r="A1283" s="72"/>
      <c r="B1283" s="171"/>
      <c r="C1283" s="14" t="s">
        <v>1163</v>
      </c>
      <c r="D1283" s="51">
        <v>0</v>
      </c>
    </row>
    <row r="1284" spans="1:4">
      <c r="A1284" s="72"/>
      <c r="B1284" s="171"/>
      <c r="C1284" s="31" t="s">
        <v>336</v>
      </c>
      <c r="D1284" s="51">
        <f>SUM(D1285:D1298)</f>
        <v>97</v>
      </c>
    </row>
    <row r="1285" spans="1:4">
      <c r="A1285" s="72"/>
      <c r="B1285" s="171"/>
      <c r="C1285" s="14" t="s">
        <v>357</v>
      </c>
      <c r="D1285" s="51">
        <v>0</v>
      </c>
    </row>
    <row r="1286" spans="1:4">
      <c r="A1286" s="72"/>
      <c r="B1286" s="171"/>
      <c r="C1286" s="14" t="s">
        <v>358</v>
      </c>
      <c r="D1286" s="51">
        <v>0</v>
      </c>
    </row>
    <row r="1287" spans="1:4">
      <c r="A1287" s="72"/>
      <c r="B1287" s="171"/>
      <c r="C1287" s="14" t="s">
        <v>359</v>
      </c>
      <c r="D1287" s="51">
        <v>0</v>
      </c>
    </row>
    <row r="1288" spans="1:4">
      <c r="A1288" s="72"/>
      <c r="B1288" s="171"/>
      <c r="C1288" s="14" t="s">
        <v>1164</v>
      </c>
      <c r="D1288" s="51">
        <v>24</v>
      </c>
    </row>
    <row r="1289" spans="1:4">
      <c r="A1289" s="72"/>
      <c r="B1289" s="171"/>
      <c r="C1289" s="14" t="s">
        <v>1165</v>
      </c>
      <c r="D1289" s="51">
        <v>0</v>
      </c>
    </row>
    <row r="1290" spans="1:4">
      <c r="A1290" s="72"/>
      <c r="B1290" s="171"/>
      <c r="C1290" s="14" t="s">
        <v>1166</v>
      </c>
      <c r="D1290" s="51">
        <v>0</v>
      </c>
    </row>
    <row r="1291" spans="1:4">
      <c r="A1291" s="72"/>
      <c r="B1291" s="171"/>
      <c r="C1291" s="14" t="s">
        <v>1167</v>
      </c>
      <c r="D1291" s="51">
        <v>0</v>
      </c>
    </row>
    <row r="1292" spans="1:4">
      <c r="A1292" s="72"/>
      <c r="B1292" s="171"/>
      <c r="C1292" s="14" t="s">
        <v>1168</v>
      </c>
      <c r="D1292" s="51">
        <v>11</v>
      </c>
    </row>
    <row r="1293" spans="1:4">
      <c r="A1293" s="72"/>
      <c r="B1293" s="171"/>
      <c r="C1293" s="14" t="s">
        <v>1169</v>
      </c>
      <c r="D1293" s="51">
        <v>0</v>
      </c>
    </row>
    <row r="1294" spans="1:4">
      <c r="A1294" s="72"/>
      <c r="B1294" s="171"/>
      <c r="C1294" s="14" t="s">
        <v>1170</v>
      </c>
      <c r="D1294" s="51">
        <v>46</v>
      </c>
    </row>
    <row r="1295" spans="1:4">
      <c r="A1295" s="72"/>
      <c r="B1295" s="171"/>
      <c r="C1295" s="14" t="s">
        <v>1171</v>
      </c>
      <c r="D1295" s="51">
        <v>0</v>
      </c>
    </row>
    <row r="1296" spans="1:4">
      <c r="A1296" s="72"/>
      <c r="B1296" s="171"/>
      <c r="C1296" s="14" t="s">
        <v>1172</v>
      </c>
      <c r="D1296" s="51">
        <v>0</v>
      </c>
    </row>
    <row r="1297" spans="1:4">
      <c r="A1297" s="72"/>
      <c r="B1297" s="171"/>
      <c r="C1297" s="14" t="s">
        <v>1173</v>
      </c>
      <c r="D1297" s="51">
        <v>0</v>
      </c>
    </row>
    <row r="1298" spans="1:4">
      <c r="A1298" s="72"/>
      <c r="B1298" s="171"/>
      <c r="C1298" s="14" t="s">
        <v>1174</v>
      </c>
      <c r="D1298" s="51">
        <v>16</v>
      </c>
    </row>
    <row r="1299" spans="1:4">
      <c r="A1299" s="72"/>
      <c r="B1299" s="171"/>
      <c r="C1299" s="31" t="s">
        <v>1651</v>
      </c>
      <c r="D1299" s="51">
        <f>D1300</f>
        <v>0</v>
      </c>
    </row>
    <row r="1300" spans="1:4">
      <c r="A1300" s="72"/>
      <c r="B1300" s="171"/>
      <c r="C1300" s="14" t="s">
        <v>1654</v>
      </c>
      <c r="D1300" s="51">
        <v>0</v>
      </c>
    </row>
    <row r="1301" spans="1:4">
      <c r="A1301" s="72"/>
      <c r="B1301" s="171"/>
      <c r="C1301" s="31" t="s">
        <v>338</v>
      </c>
      <c r="D1301" s="51">
        <f>SUM(D1302,D1311,D1315)</f>
        <v>12614</v>
      </c>
    </row>
    <row r="1302" spans="1:4">
      <c r="A1302" s="72"/>
      <c r="B1302" s="171"/>
      <c r="C1302" s="31" t="s">
        <v>339</v>
      </c>
      <c r="D1302" s="51">
        <f>SUM(D1303:D1310)</f>
        <v>10293</v>
      </c>
    </row>
    <row r="1303" spans="1:4">
      <c r="A1303" s="72"/>
      <c r="B1303" s="171"/>
      <c r="C1303" s="14" t="s">
        <v>1175</v>
      </c>
      <c r="D1303" s="51">
        <v>0</v>
      </c>
    </row>
    <row r="1304" spans="1:4">
      <c r="A1304" s="72"/>
      <c r="B1304" s="171"/>
      <c r="C1304" s="14" t="s">
        <v>1176</v>
      </c>
      <c r="D1304" s="51">
        <v>0</v>
      </c>
    </row>
    <row r="1305" spans="1:4">
      <c r="A1305" s="72"/>
      <c r="B1305" s="171"/>
      <c r="C1305" s="14" t="s">
        <v>1177</v>
      </c>
      <c r="D1305" s="51">
        <v>740</v>
      </c>
    </row>
    <row r="1306" spans="1:4">
      <c r="A1306" s="72"/>
      <c r="B1306" s="171"/>
      <c r="C1306" s="14" t="s">
        <v>1178</v>
      </c>
      <c r="D1306" s="51">
        <v>0</v>
      </c>
    </row>
    <row r="1307" spans="1:4">
      <c r="A1307" s="72"/>
      <c r="B1307" s="171"/>
      <c r="C1307" s="14" t="s">
        <v>1179</v>
      </c>
      <c r="D1307" s="51">
        <v>5870</v>
      </c>
    </row>
    <row r="1308" spans="1:4">
      <c r="A1308" s="72"/>
      <c r="B1308" s="171"/>
      <c r="C1308" s="14" t="s">
        <v>1180</v>
      </c>
      <c r="D1308" s="51">
        <v>946</v>
      </c>
    </row>
    <row r="1309" spans="1:4">
      <c r="A1309" s="72"/>
      <c r="B1309" s="171"/>
      <c r="C1309" s="14" t="s">
        <v>1181</v>
      </c>
      <c r="D1309" s="51">
        <v>421</v>
      </c>
    </row>
    <row r="1310" spans="1:4">
      <c r="A1310" s="72"/>
      <c r="B1310" s="171"/>
      <c r="C1310" s="14" t="s">
        <v>1182</v>
      </c>
      <c r="D1310" s="51">
        <v>2316</v>
      </c>
    </row>
    <row r="1311" spans="1:4">
      <c r="A1311" s="72"/>
      <c r="B1311" s="171"/>
      <c r="C1311" s="31" t="s">
        <v>340</v>
      </c>
      <c r="D1311" s="51">
        <f>SUM(D1312:D1314)</f>
        <v>2297</v>
      </c>
    </row>
    <row r="1312" spans="1:4">
      <c r="A1312" s="72"/>
      <c r="B1312" s="171"/>
      <c r="C1312" s="14" t="s">
        <v>1183</v>
      </c>
      <c r="D1312" s="51">
        <v>2297</v>
      </c>
    </row>
    <row r="1313" spans="1:4">
      <c r="A1313" s="72"/>
      <c r="B1313" s="171"/>
      <c r="C1313" s="14" t="s">
        <v>1184</v>
      </c>
      <c r="D1313" s="51">
        <v>0</v>
      </c>
    </row>
    <row r="1314" spans="1:4">
      <c r="A1314" s="72"/>
      <c r="B1314" s="171"/>
      <c r="C1314" s="14" t="s">
        <v>1185</v>
      </c>
      <c r="D1314" s="51">
        <v>0</v>
      </c>
    </row>
    <row r="1315" spans="1:4">
      <c r="A1315" s="72"/>
      <c r="B1315" s="171"/>
      <c r="C1315" s="31" t="s">
        <v>341</v>
      </c>
      <c r="D1315" s="51">
        <f>SUM(D1316:D1318)</f>
        <v>24</v>
      </c>
    </row>
    <row r="1316" spans="1:4">
      <c r="A1316" s="72"/>
      <c r="B1316" s="171"/>
      <c r="C1316" s="14" t="s">
        <v>1186</v>
      </c>
      <c r="D1316" s="51">
        <v>0</v>
      </c>
    </row>
    <row r="1317" spans="1:4">
      <c r="A1317" s="72"/>
      <c r="B1317" s="171"/>
      <c r="C1317" s="14" t="s">
        <v>1653</v>
      </c>
      <c r="D1317" s="51">
        <v>0</v>
      </c>
    </row>
    <row r="1318" spans="1:4">
      <c r="A1318" s="72"/>
      <c r="B1318" s="171"/>
      <c r="C1318" s="14" t="s">
        <v>1187</v>
      </c>
      <c r="D1318" s="51">
        <v>24</v>
      </c>
    </row>
    <row r="1319" spans="1:4">
      <c r="A1319" s="72"/>
      <c r="B1319" s="171"/>
      <c r="C1319" s="31" t="s">
        <v>342</v>
      </c>
      <c r="D1319" s="51">
        <f>SUM(D1320,D1335,D1349,D1355,D1361)</f>
        <v>701</v>
      </c>
    </row>
    <row r="1320" spans="1:4">
      <c r="A1320" s="72"/>
      <c r="B1320" s="171"/>
      <c r="C1320" s="31" t="s">
        <v>343</v>
      </c>
      <c r="D1320" s="51">
        <f>SUM(D1321:D1334)</f>
        <v>625</v>
      </c>
    </row>
    <row r="1321" spans="1:4">
      <c r="A1321" s="72"/>
      <c r="B1321" s="171"/>
      <c r="C1321" s="14" t="s">
        <v>357</v>
      </c>
      <c r="D1321" s="51">
        <v>186</v>
      </c>
    </row>
    <row r="1322" spans="1:4">
      <c r="A1322" s="72"/>
      <c r="B1322" s="171"/>
      <c r="C1322" s="14" t="s">
        <v>358</v>
      </c>
      <c r="D1322" s="51">
        <v>0</v>
      </c>
    </row>
    <row r="1323" spans="1:4">
      <c r="A1323" s="72"/>
      <c r="B1323" s="171"/>
      <c r="C1323" s="14" t="s">
        <v>359</v>
      </c>
      <c r="D1323" s="51">
        <v>0</v>
      </c>
    </row>
    <row r="1324" spans="1:4">
      <c r="A1324" s="72"/>
      <c r="B1324" s="171"/>
      <c r="C1324" s="14" t="s">
        <v>1188</v>
      </c>
      <c r="D1324" s="51">
        <v>0</v>
      </c>
    </row>
    <row r="1325" spans="1:4">
      <c r="A1325" s="72"/>
      <c r="B1325" s="171"/>
      <c r="C1325" s="14" t="s">
        <v>1189</v>
      </c>
      <c r="D1325" s="51">
        <v>0</v>
      </c>
    </row>
    <row r="1326" spans="1:4">
      <c r="A1326" s="72"/>
      <c r="B1326" s="171"/>
      <c r="C1326" s="14" t="s">
        <v>1190</v>
      </c>
      <c r="D1326" s="51">
        <v>0</v>
      </c>
    </row>
    <row r="1327" spans="1:4">
      <c r="A1327" s="72"/>
      <c r="B1327" s="171"/>
      <c r="C1327" s="14" t="s">
        <v>1191</v>
      </c>
      <c r="D1327" s="51">
        <v>0</v>
      </c>
    </row>
    <row r="1328" spans="1:4">
      <c r="A1328" s="72"/>
      <c r="B1328" s="171"/>
      <c r="C1328" s="14" t="s">
        <v>1192</v>
      </c>
      <c r="D1328" s="51">
        <v>0</v>
      </c>
    </row>
    <row r="1329" spans="1:4">
      <c r="A1329" s="72"/>
      <c r="B1329" s="171"/>
      <c r="C1329" s="14" t="s">
        <v>1193</v>
      </c>
      <c r="D1329" s="51">
        <v>0</v>
      </c>
    </row>
    <row r="1330" spans="1:4">
      <c r="A1330" s="72"/>
      <c r="B1330" s="171"/>
      <c r="C1330" s="14" t="s">
        <v>1194</v>
      </c>
      <c r="D1330" s="51">
        <v>0</v>
      </c>
    </row>
    <row r="1331" spans="1:4">
      <c r="A1331" s="72"/>
      <c r="B1331" s="171"/>
      <c r="C1331" s="14" t="s">
        <v>1195</v>
      </c>
      <c r="D1331" s="51">
        <v>0</v>
      </c>
    </row>
    <row r="1332" spans="1:4">
      <c r="A1332" s="72"/>
      <c r="B1332" s="171"/>
      <c r="C1332" s="14" t="s">
        <v>1196</v>
      </c>
      <c r="D1332" s="51">
        <v>0</v>
      </c>
    </row>
    <row r="1333" spans="1:4">
      <c r="A1333" s="72"/>
      <c r="B1333" s="171"/>
      <c r="C1333" s="14" t="s">
        <v>366</v>
      </c>
      <c r="D1333" s="51">
        <v>439</v>
      </c>
    </row>
    <row r="1334" spans="1:4">
      <c r="A1334" s="72"/>
      <c r="B1334" s="171"/>
      <c r="C1334" s="14" t="s">
        <v>1197</v>
      </c>
      <c r="D1334" s="51">
        <v>0</v>
      </c>
    </row>
    <row r="1335" spans="1:4">
      <c r="A1335" s="72"/>
      <c r="B1335" s="171"/>
      <c r="C1335" s="31" t="s">
        <v>344</v>
      </c>
      <c r="D1335" s="51">
        <f>SUM(D1336:D1348)</f>
        <v>0</v>
      </c>
    </row>
    <row r="1336" spans="1:4">
      <c r="A1336" s="72"/>
      <c r="B1336" s="171"/>
      <c r="C1336" s="14" t="s">
        <v>357</v>
      </c>
      <c r="D1336" s="51">
        <v>0</v>
      </c>
    </row>
    <row r="1337" spans="1:4">
      <c r="A1337" s="72"/>
      <c r="B1337" s="171"/>
      <c r="C1337" s="14" t="s">
        <v>358</v>
      </c>
      <c r="D1337" s="51">
        <v>0</v>
      </c>
    </row>
    <row r="1338" spans="1:4">
      <c r="A1338" s="72"/>
      <c r="B1338" s="171"/>
      <c r="C1338" s="14" t="s">
        <v>359</v>
      </c>
      <c r="D1338" s="51">
        <v>0</v>
      </c>
    </row>
    <row r="1339" spans="1:4">
      <c r="A1339" s="72"/>
      <c r="B1339" s="171"/>
      <c r="C1339" s="14" t="s">
        <v>1198</v>
      </c>
      <c r="D1339" s="51">
        <v>0</v>
      </c>
    </row>
    <row r="1340" spans="1:4">
      <c r="A1340" s="72"/>
      <c r="B1340" s="171"/>
      <c r="C1340" s="14" t="s">
        <v>1199</v>
      </c>
      <c r="D1340" s="51">
        <v>0</v>
      </c>
    </row>
    <row r="1341" spans="1:4">
      <c r="A1341" s="72"/>
      <c r="B1341" s="171"/>
      <c r="C1341" s="14" t="s">
        <v>1200</v>
      </c>
      <c r="D1341" s="51">
        <v>0</v>
      </c>
    </row>
    <row r="1342" spans="1:4">
      <c r="A1342" s="72"/>
      <c r="B1342" s="171"/>
      <c r="C1342" s="14" t="s">
        <v>1201</v>
      </c>
      <c r="D1342" s="51">
        <v>0</v>
      </c>
    </row>
    <row r="1343" spans="1:4">
      <c r="A1343" s="72"/>
      <c r="B1343" s="171"/>
      <c r="C1343" s="14" t="s">
        <v>1202</v>
      </c>
      <c r="D1343" s="51">
        <v>0</v>
      </c>
    </row>
    <row r="1344" spans="1:4">
      <c r="A1344" s="72"/>
      <c r="B1344" s="171"/>
      <c r="C1344" s="14" t="s">
        <v>1203</v>
      </c>
      <c r="D1344" s="51">
        <v>0</v>
      </c>
    </row>
    <row r="1345" spans="1:4">
      <c r="A1345" s="72"/>
      <c r="B1345" s="171"/>
      <c r="C1345" s="14" t="s">
        <v>1204</v>
      </c>
      <c r="D1345" s="51">
        <v>0</v>
      </c>
    </row>
    <row r="1346" spans="1:4">
      <c r="A1346" s="72"/>
      <c r="B1346" s="171"/>
      <c r="C1346" s="14" t="s">
        <v>1205</v>
      </c>
      <c r="D1346" s="51">
        <v>0</v>
      </c>
    </row>
    <row r="1347" spans="1:4">
      <c r="A1347" s="72"/>
      <c r="B1347" s="171"/>
      <c r="C1347" s="14" t="s">
        <v>366</v>
      </c>
      <c r="D1347" s="51">
        <v>0</v>
      </c>
    </row>
    <row r="1348" spans="1:4">
      <c r="A1348" s="72"/>
      <c r="B1348" s="171"/>
      <c r="C1348" s="14" t="s">
        <v>1206</v>
      </c>
      <c r="D1348" s="51">
        <v>0</v>
      </c>
    </row>
    <row r="1349" spans="1:4">
      <c r="A1349" s="72"/>
      <c r="B1349" s="171"/>
      <c r="C1349" s="31" t="s">
        <v>345</v>
      </c>
      <c r="D1349" s="51">
        <f>SUM(D1350:D1354)</f>
        <v>0</v>
      </c>
    </row>
    <row r="1350" spans="1:4">
      <c r="A1350" s="72"/>
      <c r="B1350" s="171"/>
      <c r="C1350" s="14" t="s">
        <v>1207</v>
      </c>
      <c r="D1350" s="51">
        <v>0</v>
      </c>
    </row>
    <row r="1351" spans="1:4">
      <c r="A1351" s="72"/>
      <c r="B1351" s="171"/>
      <c r="C1351" s="14" t="s">
        <v>1208</v>
      </c>
      <c r="D1351" s="51">
        <v>0</v>
      </c>
    </row>
    <row r="1352" spans="1:4">
      <c r="A1352" s="72"/>
      <c r="B1352" s="171"/>
      <c r="C1352" s="14" t="s">
        <v>1209</v>
      </c>
      <c r="D1352" s="51">
        <v>0</v>
      </c>
    </row>
    <row r="1353" spans="1:4">
      <c r="A1353" s="72"/>
      <c r="B1353" s="171"/>
      <c r="C1353" s="14" t="s">
        <v>1210</v>
      </c>
      <c r="D1353" s="51">
        <v>0</v>
      </c>
    </row>
    <row r="1354" spans="1:4">
      <c r="A1354" s="72"/>
      <c r="B1354" s="171"/>
      <c r="C1354" s="14" t="s">
        <v>1211</v>
      </c>
      <c r="D1354" s="51">
        <v>0</v>
      </c>
    </row>
    <row r="1355" spans="1:4">
      <c r="A1355" s="72"/>
      <c r="B1355" s="171"/>
      <c r="C1355" s="31" t="s">
        <v>346</v>
      </c>
      <c r="D1355" s="51">
        <f>SUM(D1356:D1360)</f>
        <v>76</v>
      </c>
    </row>
    <row r="1356" spans="1:4">
      <c r="A1356" s="72"/>
      <c r="B1356" s="171"/>
      <c r="C1356" s="14" t="s">
        <v>1212</v>
      </c>
      <c r="D1356" s="51">
        <v>0</v>
      </c>
    </row>
    <row r="1357" spans="1:4">
      <c r="A1357" s="72"/>
      <c r="B1357" s="171"/>
      <c r="C1357" s="14" t="s">
        <v>1213</v>
      </c>
      <c r="D1357" s="51">
        <v>0</v>
      </c>
    </row>
    <row r="1358" spans="1:4">
      <c r="A1358" s="72"/>
      <c r="B1358" s="171"/>
      <c r="C1358" s="14" t="s">
        <v>1214</v>
      </c>
      <c r="D1358" s="51">
        <v>76</v>
      </c>
    </row>
    <row r="1359" spans="1:4">
      <c r="A1359" s="72"/>
      <c r="B1359" s="171"/>
      <c r="C1359" s="14" t="s">
        <v>1215</v>
      </c>
      <c r="D1359" s="51">
        <v>0</v>
      </c>
    </row>
    <row r="1360" spans="1:4">
      <c r="A1360" s="72"/>
      <c r="B1360" s="171"/>
      <c r="C1360" s="14" t="s">
        <v>1216</v>
      </c>
      <c r="D1360" s="51">
        <v>0</v>
      </c>
    </row>
    <row r="1361" spans="1:4">
      <c r="A1361" s="72"/>
      <c r="B1361" s="171"/>
      <c r="C1361" s="31" t="s">
        <v>347</v>
      </c>
      <c r="D1361" s="51">
        <f>SUM(D1362:D1372)</f>
        <v>0</v>
      </c>
    </row>
    <row r="1362" spans="1:4">
      <c r="A1362" s="72"/>
      <c r="B1362" s="171"/>
      <c r="C1362" s="14" t="s">
        <v>1217</v>
      </c>
      <c r="D1362" s="51">
        <v>0</v>
      </c>
    </row>
    <row r="1363" spans="1:4">
      <c r="A1363" s="72"/>
      <c r="B1363" s="171"/>
      <c r="C1363" s="14" t="s">
        <v>1218</v>
      </c>
      <c r="D1363" s="51">
        <v>0</v>
      </c>
    </row>
    <row r="1364" spans="1:4">
      <c r="A1364" s="72"/>
      <c r="B1364" s="171"/>
      <c r="C1364" s="14" t="s">
        <v>1219</v>
      </c>
      <c r="D1364" s="51">
        <v>0</v>
      </c>
    </row>
    <row r="1365" spans="1:4">
      <c r="A1365" s="72"/>
      <c r="B1365" s="171"/>
      <c r="C1365" s="14" t="s">
        <v>1220</v>
      </c>
      <c r="D1365" s="51">
        <v>0</v>
      </c>
    </row>
    <row r="1366" spans="1:4">
      <c r="A1366" s="72"/>
      <c r="B1366" s="171"/>
      <c r="C1366" s="14" t="s">
        <v>1221</v>
      </c>
      <c r="D1366" s="51">
        <v>0</v>
      </c>
    </row>
    <row r="1367" spans="1:4">
      <c r="A1367" s="72"/>
      <c r="B1367" s="171"/>
      <c r="C1367" s="14" t="s">
        <v>1222</v>
      </c>
      <c r="D1367" s="51">
        <v>0</v>
      </c>
    </row>
    <row r="1368" spans="1:4">
      <c r="A1368" s="72"/>
      <c r="B1368" s="171"/>
      <c r="C1368" s="14" t="s">
        <v>1223</v>
      </c>
      <c r="D1368" s="51">
        <v>0</v>
      </c>
    </row>
    <row r="1369" spans="1:4">
      <c r="A1369" s="72"/>
      <c r="B1369" s="171"/>
      <c r="C1369" s="14" t="s">
        <v>1224</v>
      </c>
      <c r="D1369" s="51">
        <v>0</v>
      </c>
    </row>
    <row r="1370" spans="1:4">
      <c r="A1370" s="72"/>
      <c r="B1370" s="171"/>
      <c r="C1370" s="14" t="s">
        <v>1225</v>
      </c>
      <c r="D1370" s="51">
        <v>0</v>
      </c>
    </row>
    <row r="1371" spans="1:4">
      <c r="A1371" s="72"/>
      <c r="B1371" s="171"/>
      <c r="C1371" s="14" t="s">
        <v>1226</v>
      </c>
      <c r="D1371" s="51">
        <v>0</v>
      </c>
    </row>
    <row r="1372" spans="1:4">
      <c r="A1372" s="72"/>
      <c r="B1372" s="171"/>
      <c r="C1372" s="14" t="s">
        <v>1227</v>
      </c>
      <c r="D1372" s="51">
        <v>0</v>
      </c>
    </row>
    <row r="1373" spans="1:4">
      <c r="A1373" s="72"/>
      <c r="B1373" s="171"/>
      <c r="C1373" s="31" t="s">
        <v>349</v>
      </c>
      <c r="D1373" s="51">
        <f>D1374</f>
        <v>15</v>
      </c>
    </row>
    <row r="1374" spans="1:4">
      <c r="A1374" s="72"/>
      <c r="B1374" s="171"/>
      <c r="C1374" s="31" t="s">
        <v>351</v>
      </c>
      <c r="D1374" s="51">
        <f>D1375</f>
        <v>15</v>
      </c>
    </row>
    <row r="1375" spans="1:4">
      <c r="A1375" s="72"/>
      <c r="B1375" s="171"/>
      <c r="C1375" s="18" t="s">
        <v>1228</v>
      </c>
      <c r="D1375" s="51">
        <v>15</v>
      </c>
    </row>
    <row r="1376" spans="1:4">
      <c r="A1376" s="72"/>
      <c r="B1376" s="171"/>
      <c r="C1376" s="31" t="s">
        <v>352</v>
      </c>
      <c r="D1376" s="51">
        <f>SUM(D1377,D1378,D1383)</f>
        <v>673</v>
      </c>
    </row>
    <row r="1377" spans="1:4">
      <c r="A1377" s="72"/>
      <c r="B1377" s="171"/>
      <c r="C1377" s="31" t="s">
        <v>1619</v>
      </c>
      <c r="D1377" s="51">
        <v>0</v>
      </c>
    </row>
    <row r="1378" spans="1:4">
      <c r="A1378" s="72"/>
      <c r="B1378" s="171"/>
      <c r="C1378" s="31" t="s">
        <v>1620</v>
      </c>
      <c r="D1378" s="51">
        <f>SUM(D1379:D1382)</f>
        <v>0</v>
      </c>
    </row>
    <row r="1379" spans="1:4">
      <c r="A1379" s="72"/>
      <c r="B1379" s="171"/>
      <c r="C1379" s="14" t="s">
        <v>1662</v>
      </c>
      <c r="D1379" s="51">
        <v>0</v>
      </c>
    </row>
    <row r="1380" spans="1:4">
      <c r="A1380" s="72"/>
      <c r="B1380" s="171"/>
      <c r="C1380" s="14" t="s">
        <v>1661</v>
      </c>
      <c r="D1380" s="51">
        <v>0</v>
      </c>
    </row>
    <row r="1381" spans="1:4">
      <c r="A1381" s="72"/>
      <c r="B1381" s="171"/>
      <c r="C1381" s="14" t="s">
        <v>1660</v>
      </c>
      <c r="D1381" s="51">
        <v>0</v>
      </c>
    </row>
    <row r="1382" spans="1:4">
      <c r="A1382" s="72"/>
      <c r="B1382" s="171"/>
      <c r="C1382" s="14" t="s">
        <v>1659</v>
      </c>
      <c r="D1382" s="51">
        <v>0</v>
      </c>
    </row>
    <row r="1383" spans="1:4">
      <c r="A1383" s="72"/>
      <c r="B1383" s="171"/>
      <c r="C1383" s="31" t="s">
        <v>1621</v>
      </c>
      <c r="D1383" s="51">
        <f>SUM(D1384:D1387)</f>
        <v>673</v>
      </c>
    </row>
    <row r="1384" spans="1:4">
      <c r="A1384" s="72"/>
      <c r="B1384" s="171"/>
      <c r="C1384" s="14" t="s">
        <v>1658</v>
      </c>
      <c r="D1384" s="51">
        <v>673</v>
      </c>
    </row>
    <row r="1385" spans="1:4">
      <c r="A1385" s="72"/>
      <c r="B1385" s="171"/>
      <c r="C1385" s="14" t="s">
        <v>1657</v>
      </c>
      <c r="D1385" s="51">
        <v>0</v>
      </c>
    </row>
    <row r="1386" spans="1:4">
      <c r="A1386" s="72"/>
      <c r="B1386" s="171"/>
      <c r="C1386" s="14" t="s">
        <v>1656</v>
      </c>
      <c r="D1386" s="51">
        <v>0</v>
      </c>
    </row>
    <row r="1387" spans="1:4">
      <c r="A1387" s="72"/>
      <c r="B1387" s="171"/>
      <c r="C1387" s="14" t="s">
        <v>1655</v>
      </c>
      <c r="D1387" s="51">
        <v>0</v>
      </c>
    </row>
    <row r="1388" spans="1:4">
      <c r="A1388" s="72"/>
      <c r="B1388" s="171"/>
      <c r="C1388" s="31" t="s">
        <v>353</v>
      </c>
      <c r="D1388" s="51">
        <f>D1389+D1390+D1391</f>
        <v>12</v>
      </c>
    </row>
    <row r="1389" spans="1:4">
      <c r="A1389" s="72"/>
      <c r="B1389" s="171"/>
      <c r="C1389" s="31" t="s">
        <v>1622</v>
      </c>
      <c r="D1389" s="51">
        <v>0</v>
      </c>
    </row>
    <row r="1390" spans="1:4">
      <c r="A1390" s="72"/>
      <c r="B1390" s="171"/>
      <c r="C1390" s="31" t="s">
        <v>1623</v>
      </c>
      <c r="D1390" s="51">
        <v>0</v>
      </c>
    </row>
    <row r="1391" spans="1:4">
      <c r="A1391" s="72"/>
      <c r="B1391" s="171"/>
      <c r="C1391" s="31" t="s">
        <v>1624</v>
      </c>
      <c r="D1391" s="51">
        <v>12</v>
      </c>
    </row>
    <row r="1392" spans="1:4">
      <c r="A1392" s="162" t="s">
        <v>1663</v>
      </c>
      <c r="B1392" s="174">
        <v>43301</v>
      </c>
      <c r="C1392" s="162" t="s">
        <v>148</v>
      </c>
      <c r="D1392" s="174">
        <v>307170</v>
      </c>
    </row>
    <row r="1393" spans="1:4">
      <c r="A1393" s="31" t="s">
        <v>57</v>
      </c>
      <c r="B1393" s="30">
        <f>B1394+B1395+B1396+B1397+B1398+B1400</f>
        <v>277155</v>
      </c>
      <c r="C1393" s="31" t="s">
        <v>51</v>
      </c>
      <c r="D1393" s="25">
        <f>D1394+D1395+D1396+D1397+D1398+D1399+D1400+D1401+D1402</f>
        <v>13286</v>
      </c>
    </row>
    <row r="1394" spans="1:4">
      <c r="A1394" s="14" t="s">
        <v>1229</v>
      </c>
      <c r="B1394" s="16">
        <v>247229</v>
      </c>
      <c r="C1394" s="14" t="s">
        <v>52</v>
      </c>
      <c r="D1394" s="16"/>
    </row>
    <row r="1395" spans="1:4">
      <c r="A1395" s="14" t="s">
        <v>60</v>
      </c>
      <c r="B1395" s="16"/>
      <c r="C1395" s="14" t="s">
        <v>53</v>
      </c>
      <c r="D1395" s="16">
        <v>616</v>
      </c>
    </row>
    <row r="1396" spans="1:4">
      <c r="A1396" s="14" t="s">
        <v>62</v>
      </c>
      <c r="B1396" s="16">
        <v>417</v>
      </c>
      <c r="C1396" s="75" t="s">
        <v>54</v>
      </c>
      <c r="D1396" s="15"/>
    </row>
    <row r="1397" spans="1:4">
      <c r="A1397" s="14" t="s">
        <v>64</v>
      </c>
      <c r="B1397" s="16">
        <v>9595</v>
      </c>
      <c r="C1397" s="28" t="s">
        <v>3051</v>
      </c>
      <c r="D1397" s="15"/>
    </row>
    <row r="1398" spans="1:4">
      <c r="A1398" s="14" t="s">
        <v>1664</v>
      </c>
      <c r="B1398" s="16">
        <v>13434</v>
      </c>
      <c r="C1398" s="75" t="s">
        <v>55</v>
      </c>
      <c r="D1398" s="16">
        <v>5640</v>
      </c>
    </row>
    <row r="1399" spans="1:4">
      <c r="A1399" s="14" t="s">
        <v>65</v>
      </c>
      <c r="B1399" s="35"/>
      <c r="C1399" s="75" t="s">
        <v>56</v>
      </c>
      <c r="D1399" s="16"/>
    </row>
    <row r="1400" spans="1:4">
      <c r="A1400" s="14" t="s">
        <v>66</v>
      </c>
      <c r="B1400" s="51">
        <v>6480</v>
      </c>
      <c r="C1400" s="75" t="s">
        <v>3052</v>
      </c>
      <c r="D1400" s="16">
        <v>1834</v>
      </c>
    </row>
    <row r="1401" spans="1:4">
      <c r="A1401" s="72"/>
      <c r="B1401" s="72"/>
      <c r="C1401" s="75" t="s">
        <v>58</v>
      </c>
      <c r="D1401" s="16"/>
    </row>
    <row r="1402" spans="1:4">
      <c r="A1402" s="72"/>
      <c r="B1402" s="72"/>
      <c r="C1402" s="14" t="s">
        <v>59</v>
      </c>
      <c r="D1402" s="16">
        <v>5196</v>
      </c>
    </row>
    <row r="1403" spans="1:4">
      <c r="A1403" s="14"/>
      <c r="B1403" s="35"/>
      <c r="C1403" s="14" t="s">
        <v>61</v>
      </c>
      <c r="D1403" s="16"/>
    </row>
    <row r="1404" spans="1:4">
      <c r="A1404" s="163" t="s">
        <v>67</v>
      </c>
      <c r="B1404" s="42">
        <f>B1392+B1393</f>
        <v>320456</v>
      </c>
      <c r="C1404" s="163" t="s">
        <v>63</v>
      </c>
      <c r="D1404" s="30">
        <f>D1392+D1393</f>
        <v>320456</v>
      </c>
    </row>
  </sheetData>
  <mergeCells count="3">
    <mergeCell ref="A1:D1"/>
    <mergeCell ref="A3:B3"/>
    <mergeCell ref="C3:D3"/>
  </mergeCells>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N26"/>
  <sheetViews>
    <sheetView showZeros="0" workbookViewId="0">
      <selection activeCell="F5" sqref="F5"/>
    </sheetView>
  </sheetViews>
  <sheetFormatPr defaultColWidth="9" defaultRowHeight="14.25"/>
  <cols>
    <col min="1" max="1" width="25.25" style="50" customWidth="1"/>
    <col min="2" max="5" width="11.125" style="50" customWidth="1"/>
    <col min="6" max="6" width="10.5" style="53" customWidth="1"/>
    <col min="7" max="7" width="11.25" style="53" customWidth="1"/>
    <col min="8" max="8" width="20.25" style="50" customWidth="1"/>
    <col min="9" max="9" width="11.125" style="63" customWidth="1"/>
    <col min="10" max="12" width="11.125" style="50" customWidth="1"/>
    <col min="13" max="13" width="8.125" style="53" customWidth="1"/>
    <col min="14" max="14" width="8.75" style="53" customWidth="1"/>
    <col min="15" max="16384" width="9" style="50"/>
  </cols>
  <sheetData>
    <row r="1" spans="1:14" ht="28.5">
      <c r="A1" s="214" t="s">
        <v>3056</v>
      </c>
      <c r="B1" s="214"/>
      <c r="C1" s="214"/>
      <c r="D1" s="214"/>
      <c r="E1" s="214"/>
      <c r="F1" s="214"/>
      <c r="G1" s="214"/>
      <c r="H1" s="214"/>
      <c r="I1" s="214"/>
      <c r="J1" s="214"/>
      <c r="K1" s="214"/>
      <c r="L1" s="214"/>
      <c r="M1" s="214"/>
      <c r="N1" s="214"/>
    </row>
    <row r="2" spans="1:14">
      <c r="A2" s="50" t="s">
        <v>1230</v>
      </c>
      <c r="B2" s="9"/>
      <c r="C2" s="9"/>
      <c r="D2" s="9"/>
      <c r="E2" s="9"/>
      <c r="H2" s="9"/>
      <c r="I2" s="54"/>
      <c r="J2" s="9"/>
      <c r="K2" s="9"/>
      <c r="L2" s="9"/>
      <c r="M2" s="217" t="s">
        <v>2</v>
      </c>
      <c r="N2" s="217"/>
    </row>
    <row r="3" spans="1:14" s="56" customFormat="1" ht="24">
      <c r="A3" s="12" t="s">
        <v>3</v>
      </c>
      <c r="B3" s="12" t="s">
        <v>1603</v>
      </c>
      <c r="C3" s="12" t="s">
        <v>1605</v>
      </c>
      <c r="D3" s="179" t="s">
        <v>1607</v>
      </c>
      <c r="E3" s="179" t="s">
        <v>1604</v>
      </c>
      <c r="F3" s="55" t="s">
        <v>1231</v>
      </c>
      <c r="G3" s="55" t="s">
        <v>1232</v>
      </c>
      <c r="H3" s="12" t="s">
        <v>3</v>
      </c>
      <c r="I3" s="12" t="s">
        <v>1603</v>
      </c>
      <c r="J3" s="12" t="s">
        <v>1605</v>
      </c>
      <c r="K3" s="179" t="s">
        <v>1608</v>
      </c>
      <c r="L3" s="179" t="s">
        <v>1606</v>
      </c>
      <c r="M3" s="55" t="s">
        <v>1233</v>
      </c>
      <c r="N3" s="55" t="s">
        <v>70</v>
      </c>
    </row>
    <row r="4" spans="1:14" s="56" customFormat="1" ht="21.75" customHeight="1">
      <c r="A4" s="57" t="s">
        <v>1234</v>
      </c>
      <c r="B4" s="16"/>
      <c r="C4" s="16"/>
      <c r="D4" s="180">
        <v>52</v>
      </c>
      <c r="E4" s="181"/>
      <c r="F4" s="166" t="e">
        <f>+E4/C4*100</f>
        <v>#DIV/0!</v>
      </c>
      <c r="G4" s="166">
        <f>(E4-D4)/D4*100</f>
        <v>-100</v>
      </c>
      <c r="H4" s="14" t="s">
        <v>2416</v>
      </c>
      <c r="I4" s="38"/>
      <c r="J4" s="38">
        <v>60</v>
      </c>
      <c r="K4" s="182"/>
      <c r="L4" s="182">
        <v>60</v>
      </c>
      <c r="M4" s="166">
        <f>+L4/J4*100</f>
        <v>100</v>
      </c>
      <c r="N4" s="166" t="e">
        <f>(L4-K4)/K4*100</f>
        <v>#DIV/0!</v>
      </c>
    </row>
    <row r="5" spans="1:14" s="58" customFormat="1" ht="21.75" customHeight="1">
      <c r="A5" s="57" t="s">
        <v>1235</v>
      </c>
      <c r="B5" s="16">
        <v>18555</v>
      </c>
      <c r="C5" s="16">
        <v>19101</v>
      </c>
      <c r="D5" s="180">
        <v>17063</v>
      </c>
      <c r="E5" s="181">
        <v>19101</v>
      </c>
      <c r="F5" s="166">
        <f t="shared" ref="F5:F24" si="0">+E5/C5*100</f>
        <v>100</v>
      </c>
      <c r="G5" s="166">
        <f>(E5-D5)/D5*100</f>
        <v>11.943972337806951</v>
      </c>
      <c r="H5" s="14" t="s">
        <v>2417</v>
      </c>
      <c r="I5" s="38"/>
      <c r="J5" s="38">
        <v>1229</v>
      </c>
      <c r="K5" s="182">
        <v>1269</v>
      </c>
      <c r="L5" s="182">
        <v>1151</v>
      </c>
      <c r="M5" s="166">
        <f t="shared" ref="M5:M24" si="1">+L5/J5*100</f>
        <v>93.653376729048006</v>
      </c>
      <c r="N5" s="166">
        <f t="shared" ref="N5:N24" si="2">(L5-K5)/K5*100</f>
        <v>-9.2986603624901498</v>
      </c>
    </row>
    <row r="6" spans="1:14" ht="21.75" customHeight="1">
      <c r="A6" s="57" t="s">
        <v>1237</v>
      </c>
      <c r="B6" s="16">
        <v>1100</v>
      </c>
      <c r="C6" s="16">
        <v>1138</v>
      </c>
      <c r="D6" s="180">
        <v>936</v>
      </c>
      <c r="E6" s="181">
        <v>1138</v>
      </c>
      <c r="F6" s="166">
        <f t="shared" si="0"/>
        <v>100</v>
      </c>
      <c r="G6" s="166">
        <f t="shared" ref="G6:G24" si="3">(E6-D6)/D6*100</f>
        <v>21.581196581196583</v>
      </c>
      <c r="H6" s="14" t="s">
        <v>2418</v>
      </c>
      <c r="I6" s="38">
        <v>20675</v>
      </c>
      <c r="J6" s="38">
        <v>24663</v>
      </c>
      <c r="K6" s="182">
        <v>21467</v>
      </c>
      <c r="L6" s="182">
        <v>24386</v>
      </c>
      <c r="M6" s="166">
        <f t="shared" si="1"/>
        <v>98.876860073794745</v>
      </c>
      <c r="N6" s="166">
        <f t="shared" si="2"/>
        <v>13.597614943867331</v>
      </c>
    </row>
    <row r="7" spans="1:14" ht="21.75" customHeight="1">
      <c r="A7" s="57" t="s">
        <v>1238</v>
      </c>
      <c r="B7" s="16">
        <v>70</v>
      </c>
      <c r="C7" s="16">
        <v>116</v>
      </c>
      <c r="D7" s="180"/>
      <c r="E7" s="181">
        <v>116</v>
      </c>
      <c r="F7" s="166">
        <f t="shared" si="0"/>
        <v>100</v>
      </c>
      <c r="G7" s="166" t="e">
        <f t="shared" si="3"/>
        <v>#DIV/0!</v>
      </c>
      <c r="H7" s="14" t="s">
        <v>2419</v>
      </c>
      <c r="I7" s="38">
        <v>280</v>
      </c>
      <c r="J7" s="38">
        <v>126</v>
      </c>
      <c r="K7" s="182">
        <v>99</v>
      </c>
      <c r="L7" s="182">
        <v>76</v>
      </c>
      <c r="M7" s="166">
        <f t="shared" si="1"/>
        <v>60.317460317460316</v>
      </c>
      <c r="N7" s="166">
        <f t="shared" si="2"/>
        <v>-23.232323232323232</v>
      </c>
    </row>
    <row r="8" spans="1:14" ht="21.75" customHeight="1">
      <c r="A8" s="57" t="s">
        <v>1236</v>
      </c>
      <c r="B8" s="16">
        <v>150</v>
      </c>
      <c r="C8" s="16">
        <v>173</v>
      </c>
      <c r="D8" s="180">
        <v>269</v>
      </c>
      <c r="E8" s="181">
        <v>173</v>
      </c>
      <c r="F8" s="166">
        <f t="shared" si="0"/>
        <v>100</v>
      </c>
      <c r="G8" s="166">
        <f t="shared" si="3"/>
        <v>-35.687732342007436</v>
      </c>
      <c r="H8" s="14" t="s">
        <v>2420</v>
      </c>
      <c r="I8" s="38"/>
      <c r="J8" s="38"/>
      <c r="K8" s="182"/>
      <c r="L8" s="182"/>
      <c r="M8" s="166"/>
      <c r="N8" s="166"/>
    </row>
    <row r="9" spans="1:14" ht="21.75" customHeight="1">
      <c r="A9" s="57" t="s">
        <v>2414</v>
      </c>
      <c r="B9" s="16"/>
      <c r="C9" s="138">
        <v>0</v>
      </c>
      <c r="D9" s="180"/>
      <c r="E9" s="181"/>
      <c r="F9" s="166"/>
      <c r="G9" s="166"/>
      <c r="H9" s="14" t="s">
        <v>2421</v>
      </c>
      <c r="I9" s="38">
        <v>40</v>
      </c>
      <c r="J9" s="38">
        <v>34</v>
      </c>
      <c r="K9" s="182">
        <v>4</v>
      </c>
      <c r="L9" s="182">
        <v>11</v>
      </c>
      <c r="M9" s="166">
        <f t="shared" si="1"/>
        <v>32.352941176470587</v>
      </c>
      <c r="N9" s="166">
        <f t="shared" si="2"/>
        <v>175</v>
      </c>
    </row>
    <row r="10" spans="1:14" ht="21.75" customHeight="1">
      <c r="A10" s="57" t="s">
        <v>1239</v>
      </c>
      <c r="B10" s="16">
        <v>300</v>
      </c>
      <c r="C10" s="16">
        <v>216</v>
      </c>
      <c r="D10" s="180">
        <v>484</v>
      </c>
      <c r="E10" s="181">
        <v>216</v>
      </c>
      <c r="F10" s="166">
        <f t="shared" si="0"/>
        <v>100</v>
      </c>
      <c r="G10" s="166">
        <f t="shared" si="3"/>
        <v>-55.371900826446286</v>
      </c>
      <c r="H10" s="14" t="s">
        <v>2422</v>
      </c>
      <c r="I10" s="38"/>
      <c r="J10" s="38">
        <v>83</v>
      </c>
      <c r="K10" s="182"/>
      <c r="L10" s="182">
        <v>40</v>
      </c>
      <c r="M10" s="166">
        <f t="shared" si="1"/>
        <v>48.192771084337352</v>
      </c>
      <c r="N10" s="166" t="e">
        <f t="shared" si="2"/>
        <v>#DIV/0!</v>
      </c>
    </row>
    <row r="11" spans="1:14" ht="21.75" customHeight="1">
      <c r="A11" s="57" t="s">
        <v>1244</v>
      </c>
      <c r="B11" s="36"/>
      <c r="C11" s="36"/>
      <c r="D11" s="183"/>
      <c r="E11" s="181"/>
      <c r="F11" s="166"/>
      <c r="G11" s="166"/>
      <c r="H11" s="14" t="s">
        <v>1241</v>
      </c>
      <c r="I11" s="38">
        <v>55</v>
      </c>
      <c r="J11" s="38">
        <v>640</v>
      </c>
      <c r="K11" s="182">
        <v>2785</v>
      </c>
      <c r="L11" s="182">
        <v>463</v>
      </c>
      <c r="M11" s="166">
        <f t="shared" si="1"/>
        <v>72.34375</v>
      </c>
      <c r="N11" s="166">
        <f t="shared" si="2"/>
        <v>-83.375224416517057</v>
      </c>
    </row>
    <row r="12" spans="1:14" ht="21.75" customHeight="1">
      <c r="A12" s="57" t="s">
        <v>1245</v>
      </c>
      <c r="B12" s="16"/>
      <c r="C12" s="16"/>
      <c r="D12" s="180"/>
      <c r="E12" s="181"/>
      <c r="F12" s="166"/>
      <c r="G12" s="166"/>
      <c r="H12" s="14" t="s">
        <v>352</v>
      </c>
      <c r="I12" s="38"/>
      <c r="J12" s="38"/>
      <c r="K12" s="182"/>
      <c r="L12" s="182"/>
      <c r="M12" s="166"/>
      <c r="N12" s="166"/>
    </row>
    <row r="13" spans="1:14" ht="21.75" customHeight="1">
      <c r="A13" s="57" t="s">
        <v>1246</v>
      </c>
      <c r="B13" s="16">
        <v>40</v>
      </c>
      <c r="C13" s="16">
        <v>13</v>
      </c>
      <c r="D13" s="180">
        <v>43</v>
      </c>
      <c r="E13" s="181">
        <v>13</v>
      </c>
      <c r="F13" s="166">
        <f t="shared" si="0"/>
        <v>100</v>
      </c>
      <c r="G13" s="166">
        <f t="shared" si="3"/>
        <v>-69.767441860465112</v>
      </c>
      <c r="H13" s="40" t="s">
        <v>353</v>
      </c>
      <c r="I13" s="36"/>
      <c r="J13" s="36">
        <v>3</v>
      </c>
      <c r="K13" s="183"/>
      <c r="L13" s="183">
        <v>3</v>
      </c>
      <c r="M13" s="166">
        <f t="shared" si="1"/>
        <v>100</v>
      </c>
      <c r="N13" s="166" t="e">
        <f t="shared" si="2"/>
        <v>#DIV/0!</v>
      </c>
    </row>
    <row r="14" spans="1:14" ht="21.75" customHeight="1">
      <c r="A14" s="57" t="s">
        <v>1243</v>
      </c>
      <c r="B14" s="16"/>
      <c r="C14" s="16"/>
      <c r="D14" s="180">
        <v>3</v>
      </c>
      <c r="E14" s="181"/>
      <c r="F14" s="166" t="e">
        <f t="shared" si="0"/>
        <v>#DIV/0!</v>
      </c>
      <c r="G14" s="166">
        <f t="shared" si="3"/>
        <v>-100</v>
      </c>
      <c r="H14" s="40"/>
      <c r="I14" s="36"/>
      <c r="J14" s="36"/>
      <c r="K14" s="183"/>
      <c r="L14" s="183"/>
      <c r="M14" s="166"/>
      <c r="N14" s="166"/>
    </row>
    <row r="15" spans="1:14" ht="21.75" customHeight="1">
      <c r="A15" s="57" t="s">
        <v>1240</v>
      </c>
      <c r="B15" s="16">
        <v>500</v>
      </c>
      <c r="C15" s="16">
        <v>622</v>
      </c>
      <c r="D15" s="180">
        <v>543</v>
      </c>
      <c r="E15" s="181">
        <v>622</v>
      </c>
      <c r="F15" s="166">
        <f t="shared" si="0"/>
        <v>100</v>
      </c>
      <c r="G15" s="166">
        <f t="shared" si="3"/>
        <v>14.548802946593002</v>
      </c>
      <c r="H15" s="40"/>
      <c r="I15" s="36"/>
      <c r="J15" s="36"/>
      <c r="K15" s="183"/>
      <c r="L15" s="183"/>
      <c r="M15" s="166"/>
      <c r="N15" s="166"/>
    </row>
    <row r="16" spans="1:14" ht="21.75" customHeight="1">
      <c r="A16" s="57" t="s">
        <v>2415</v>
      </c>
      <c r="B16" s="16">
        <v>55</v>
      </c>
      <c r="C16" s="16">
        <v>294</v>
      </c>
      <c r="D16" s="180">
        <v>55</v>
      </c>
      <c r="E16" s="181">
        <v>294</v>
      </c>
      <c r="F16" s="166">
        <f t="shared" si="0"/>
        <v>100</v>
      </c>
      <c r="G16" s="166">
        <f t="shared" si="3"/>
        <v>434.54545454545456</v>
      </c>
      <c r="H16" s="40"/>
      <c r="I16" s="36"/>
      <c r="J16" s="36"/>
      <c r="K16" s="183"/>
      <c r="L16" s="183"/>
      <c r="M16" s="166"/>
      <c r="N16" s="166"/>
    </row>
    <row r="17" spans="1:14" ht="21.75" customHeight="1">
      <c r="A17" s="59" t="s">
        <v>1248</v>
      </c>
      <c r="B17" s="78">
        <f>SUM(B4:B16)</f>
        <v>20770</v>
      </c>
      <c r="C17" s="78">
        <f>SUM(C4:C16)</f>
        <v>21673</v>
      </c>
      <c r="D17" s="184">
        <f>SUM(D4:D16)</f>
        <v>19448</v>
      </c>
      <c r="E17" s="184">
        <f>SUM(E4:E16)</f>
        <v>21673</v>
      </c>
      <c r="F17" s="166">
        <f t="shared" si="0"/>
        <v>100</v>
      </c>
      <c r="G17" s="166">
        <f t="shared" si="3"/>
        <v>11.440765117235706</v>
      </c>
      <c r="H17" s="59" t="s">
        <v>1249</v>
      </c>
      <c r="I17" s="78">
        <f>SUM(I4:I13)</f>
        <v>21050</v>
      </c>
      <c r="J17" s="78">
        <f>SUM(J4:J13)</f>
        <v>26838</v>
      </c>
      <c r="K17" s="184">
        <f>SUM(K4:K13)</f>
        <v>25624</v>
      </c>
      <c r="L17" s="184">
        <f>SUM(L4:L13)</f>
        <v>26190</v>
      </c>
      <c r="M17" s="166">
        <f t="shared" si="1"/>
        <v>97.585513078470825</v>
      </c>
      <c r="N17" s="166">
        <f t="shared" si="2"/>
        <v>2.2088666874804872</v>
      </c>
    </row>
    <row r="18" spans="1:14" ht="21.75" customHeight="1">
      <c r="A18" s="60" t="s">
        <v>57</v>
      </c>
      <c r="B18" s="78">
        <v>280</v>
      </c>
      <c r="C18" s="78">
        <f>SUM(C19:C23)</f>
        <v>5582</v>
      </c>
      <c r="D18" s="184">
        <f>D19+D20+D21+D22+D23</f>
        <v>22654</v>
      </c>
      <c r="E18" s="184">
        <f>E19+E20+E21+E22+E23</f>
        <v>8518</v>
      </c>
      <c r="F18" s="166">
        <f t="shared" si="0"/>
        <v>152.59763525618058</v>
      </c>
      <c r="G18" s="166">
        <f t="shared" si="3"/>
        <v>-62.399576233777701</v>
      </c>
      <c r="H18" s="60" t="s">
        <v>51</v>
      </c>
      <c r="I18" s="78"/>
      <c r="J18" s="78">
        <f>SUM(J19:J22)</f>
        <v>417</v>
      </c>
      <c r="K18" s="184">
        <f>K19+K20+K21+K22+K23</f>
        <v>16478</v>
      </c>
      <c r="L18" s="184">
        <f>L19+L20+L21+L22+L23</f>
        <v>4001</v>
      </c>
      <c r="M18" s="166">
        <f t="shared" si="1"/>
        <v>959.47242206235012</v>
      </c>
      <c r="N18" s="166">
        <f t="shared" si="2"/>
        <v>-75.719140672411697</v>
      </c>
    </row>
    <row r="19" spans="1:14" s="62" customFormat="1" ht="21.75" customHeight="1">
      <c r="A19" s="61" t="s">
        <v>1229</v>
      </c>
      <c r="B19" s="78"/>
      <c r="C19" s="78">
        <v>4753</v>
      </c>
      <c r="D19" s="184">
        <v>5482</v>
      </c>
      <c r="E19" s="184">
        <v>4753</v>
      </c>
      <c r="F19" s="166">
        <f t="shared" si="0"/>
        <v>100</v>
      </c>
      <c r="G19" s="166">
        <f t="shared" si="3"/>
        <v>-13.298066399124405</v>
      </c>
      <c r="H19" s="61" t="s">
        <v>52</v>
      </c>
      <c r="I19" s="78"/>
      <c r="J19" s="78"/>
      <c r="K19" s="184"/>
      <c r="L19" s="184"/>
      <c r="M19" s="166"/>
      <c r="N19" s="166"/>
    </row>
    <row r="20" spans="1:14" s="62" customFormat="1" ht="21.75" customHeight="1">
      <c r="A20" s="61" t="s">
        <v>60</v>
      </c>
      <c r="B20" s="36"/>
      <c r="C20" s="16"/>
      <c r="D20" s="180"/>
      <c r="E20" s="185"/>
      <c r="F20" s="166"/>
      <c r="G20" s="166"/>
      <c r="H20" s="61" t="s">
        <v>53</v>
      </c>
      <c r="I20" s="78"/>
      <c r="J20" s="78"/>
      <c r="K20" s="184"/>
      <c r="L20" s="184"/>
      <c r="M20" s="166"/>
      <c r="N20" s="166"/>
    </row>
    <row r="21" spans="1:14" ht="21.75" customHeight="1">
      <c r="A21" s="61" t="s">
        <v>66</v>
      </c>
      <c r="B21" s="78"/>
      <c r="C21" s="78">
        <v>829</v>
      </c>
      <c r="D21" s="184">
        <v>17172</v>
      </c>
      <c r="E21" s="184">
        <v>829</v>
      </c>
      <c r="F21" s="166">
        <f t="shared" si="0"/>
        <v>100</v>
      </c>
      <c r="G21" s="166">
        <f t="shared" si="3"/>
        <v>-95.17237363149313</v>
      </c>
      <c r="H21" s="61" t="s">
        <v>54</v>
      </c>
      <c r="I21" s="78"/>
      <c r="J21" s="78"/>
      <c r="K21" s="184">
        <v>15649</v>
      </c>
      <c r="L21" s="184">
        <v>417</v>
      </c>
      <c r="M21" s="166" t="e">
        <f t="shared" si="1"/>
        <v>#DIV/0!</v>
      </c>
      <c r="N21" s="166">
        <f t="shared" si="2"/>
        <v>-97.335292989967414</v>
      </c>
    </row>
    <row r="22" spans="1:14" ht="21.75" customHeight="1">
      <c r="A22" s="61" t="s">
        <v>62</v>
      </c>
      <c r="B22" s="36"/>
      <c r="C22" s="36"/>
      <c r="D22" s="180"/>
      <c r="E22" s="180"/>
      <c r="F22" s="166"/>
      <c r="G22" s="166"/>
      <c r="H22" s="61" t="s">
        <v>59</v>
      </c>
      <c r="I22" s="78"/>
      <c r="J22" s="78">
        <v>417</v>
      </c>
      <c r="K22" s="184">
        <v>829</v>
      </c>
      <c r="L22" s="184">
        <v>648</v>
      </c>
      <c r="M22" s="166">
        <f t="shared" si="1"/>
        <v>155.39568345323741</v>
      </c>
      <c r="N22" s="166">
        <f t="shared" si="2"/>
        <v>-21.833534378769599</v>
      </c>
    </row>
    <row r="23" spans="1:14" ht="21.75" customHeight="1">
      <c r="A23" s="61" t="s">
        <v>3057</v>
      </c>
      <c r="B23" s="78"/>
      <c r="C23" s="78"/>
      <c r="D23" s="184"/>
      <c r="E23" s="184">
        <v>2936</v>
      </c>
      <c r="F23" s="166" t="e">
        <f t="shared" si="0"/>
        <v>#DIV/0!</v>
      </c>
      <c r="G23" s="166" t="e">
        <f t="shared" si="3"/>
        <v>#DIV/0!</v>
      </c>
      <c r="H23" s="79" t="s">
        <v>3058</v>
      </c>
      <c r="I23" s="78"/>
      <c r="J23" s="78"/>
      <c r="K23" s="184"/>
      <c r="L23" s="184">
        <v>2936</v>
      </c>
      <c r="M23" s="166"/>
      <c r="N23" s="166"/>
    </row>
    <row r="24" spans="1:14" ht="21.75" customHeight="1">
      <c r="A24" s="59" t="s">
        <v>1250</v>
      </c>
      <c r="B24" s="78">
        <f>SUM(B17:B18)</f>
        <v>21050</v>
      </c>
      <c r="C24" s="78">
        <f>SUM(C17:C18)</f>
        <v>27255</v>
      </c>
      <c r="D24" s="184">
        <f>D17+D18</f>
        <v>42102</v>
      </c>
      <c r="E24" s="184">
        <f>E17+E18</f>
        <v>30191</v>
      </c>
      <c r="F24" s="166">
        <f t="shared" si="0"/>
        <v>110.77233535131168</v>
      </c>
      <c r="G24" s="166">
        <f t="shared" si="3"/>
        <v>-28.290817538359224</v>
      </c>
      <c r="H24" s="59" t="s">
        <v>1251</v>
      </c>
      <c r="I24" s="78">
        <f>SUM(I17:I18)</f>
        <v>21050</v>
      </c>
      <c r="J24" s="78">
        <f>SUM(J17:J18)</f>
        <v>27255</v>
      </c>
      <c r="K24" s="184">
        <f>K17+K18</f>
        <v>42102</v>
      </c>
      <c r="L24" s="184">
        <f>L17+L18</f>
        <v>30191</v>
      </c>
      <c r="M24" s="166">
        <f t="shared" si="1"/>
        <v>110.77233535131168</v>
      </c>
      <c r="N24" s="166">
        <f t="shared" si="2"/>
        <v>-28.290817538359224</v>
      </c>
    </row>
    <row r="25" spans="1:14">
      <c r="I25" s="9"/>
      <c r="L25" s="9"/>
    </row>
    <row r="26" spans="1:14">
      <c r="B26" s="9"/>
      <c r="C26" s="9"/>
      <c r="D26" s="9"/>
      <c r="J26" s="8"/>
    </row>
  </sheetData>
  <mergeCells count="2">
    <mergeCell ref="A1:N1"/>
    <mergeCell ref="M2:N2"/>
  </mergeCells>
  <phoneticPr fontId="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D254"/>
  <sheetViews>
    <sheetView showZeros="0" workbookViewId="0">
      <selection activeCell="B15" sqref="B15"/>
    </sheetView>
  </sheetViews>
  <sheetFormatPr defaultRowHeight="14.25"/>
  <cols>
    <col min="1" max="1" width="42.125" style="50" bestFit="1" customWidth="1"/>
    <col min="2" max="2" width="16.5" style="64" customWidth="1"/>
    <col min="3" max="3" width="48.625" style="65" customWidth="1"/>
    <col min="4" max="4" width="16.5" style="64" customWidth="1"/>
    <col min="5" max="256" width="9" style="50"/>
    <col min="257" max="257" width="40.875" style="50" customWidth="1"/>
    <col min="258" max="258" width="16.5" style="50" customWidth="1"/>
    <col min="259" max="259" width="48.625" style="50" customWidth="1"/>
    <col min="260" max="260" width="16.5" style="50" customWidth="1"/>
    <col min="261" max="512" width="9" style="50"/>
    <col min="513" max="513" width="40.875" style="50" customWidth="1"/>
    <col min="514" max="514" width="16.5" style="50" customWidth="1"/>
    <col min="515" max="515" width="48.625" style="50" customWidth="1"/>
    <col min="516" max="516" width="16.5" style="50" customWidth="1"/>
    <col min="517" max="768" width="9" style="50"/>
    <col min="769" max="769" width="40.875" style="50" customWidth="1"/>
    <col min="770" max="770" width="16.5" style="50" customWidth="1"/>
    <col min="771" max="771" width="48.625" style="50" customWidth="1"/>
    <col min="772" max="772" width="16.5" style="50" customWidth="1"/>
    <col min="773" max="1024" width="9" style="50"/>
    <col min="1025" max="1025" width="40.875" style="50" customWidth="1"/>
    <col min="1026" max="1026" width="16.5" style="50" customWidth="1"/>
    <col min="1027" max="1027" width="48.625" style="50" customWidth="1"/>
    <col min="1028" max="1028" width="16.5" style="50" customWidth="1"/>
    <col min="1029" max="1280" width="9" style="50"/>
    <col min="1281" max="1281" width="40.875" style="50" customWidth="1"/>
    <col min="1282" max="1282" width="16.5" style="50" customWidth="1"/>
    <col min="1283" max="1283" width="48.625" style="50" customWidth="1"/>
    <col min="1284" max="1284" width="16.5" style="50" customWidth="1"/>
    <col min="1285" max="1536" width="9" style="50"/>
    <col min="1537" max="1537" width="40.875" style="50" customWidth="1"/>
    <col min="1538" max="1538" width="16.5" style="50" customWidth="1"/>
    <col min="1539" max="1539" width="48.625" style="50" customWidth="1"/>
    <col min="1540" max="1540" width="16.5" style="50" customWidth="1"/>
    <col min="1541" max="1792" width="9" style="50"/>
    <col min="1793" max="1793" width="40.875" style="50" customWidth="1"/>
    <col min="1794" max="1794" width="16.5" style="50" customWidth="1"/>
    <col min="1795" max="1795" width="48.625" style="50" customWidth="1"/>
    <col min="1796" max="1796" width="16.5" style="50" customWidth="1"/>
    <col min="1797" max="2048" width="9" style="50"/>
    <col min="2049" max="2049" width="40.875" style="50" customWidth="1"/>
    <col min="2050" max="2050" width="16.5" style="50" customWidth="1"/>
    <col min="2051" max="2051" width="48.625" style="50" customWidth="1"/>
    <col min="2052" max="2052" width="16.5" style="50" customWidth="1"/>
    <col min="2053" max="2304" width="9" style="50"/>
    <col min="2305" max="2305" width="40.875" style="50" customWidth="1"/>
    <col min="2306" max="2306" width="16.5" style="50" customWidth="1"/>
    <col min="2307" max="2307" width="48.625" style="50" customWidth="1"/>
    <col min="2308" max="2308" width="16.5" style="50" customWidth="1"/>
    <col min="2309" max="2560" width="9" style="50"/>
    <col min="2561" max="2561" width="40.875" style="50" customWidth="1"/>
    <col min="2562" max="2562" width="16.5" style="50" customWidth="1"/>
    <col min="2563" max="2563" width="48.625" style="50" customWidth="1"/>
    <col min="2564" max="2564" width="16.5" style="50" customWidth="1"/>
    <col min="2565" max="2816" width="9" style="50"/>
    <col min="2817" max="2817" width="40.875" style="50" customWidth="1"/>
    <col min="2818" max="2818" width="16.5" style="50" customWidth="1"/>
    <col min="2819" max="2819" width="48.625" style="50" customWidth="1"/>
    <col min="2820" max="2820" width="16.5" style="50" customWidth="1"/>
    <col min="2821" max="3072" width="9" style="50"/>
    <col min="3073" max="3073" width="40.875" style="50" customWidth="1"/>
    <col min="3074" max="3074" width="16.5" style="50" customWidth="1"/>
    <col min="3075" max="3075" width="48.625" style="50" customWidth="1"/>
    <col min="3076" max="3076" width="16.5" style="50" customWidth="1"/>
    <col min="3077" max="3328" width="9" style="50"/>
    <col min="3329" max="3329" width="40.875" style="50" customWidth="1"/>
    <col min="3330" max="3330" width="16.5" style="50" customWidth="1"/>
    <col min="3331" max="3331" width="48.625" style="50" customWidth="1"/>
    <col min="3332" max="3332" width="16.5" style="50" customWidth="1"/>
    <col min="3333" max="3584" width="9" style="50"/>
    <col min="3585" max="3585" width="40.875" style="50" customWidth="1"/>
    <col min="3586" max="3586" width="16.5" style="50" customWidth="1"/>
    <col min="3587" max="3587" width="48.625" style="50" customWidth="1"/>
    <col min="3588" max="3588" width="16.5" style="50" customWidth="1"/>
    <col min="3589" max="3840" width="9" style="50"/>
    <col min="3841" max="3841" width="40.875" style="50" customWidth="1"/>
    <col min="3842" max="3842" width="16.5" style="50" customWidth="1"/>
    <col min="3843" max="3843" width="48.625" style="50" customWidth="1"/>
    <col min="3844" max="3844" width="16.5" style="50" customWidth="1"/>
    <col min="3845" max="4096" width="9" style="50"/>
    <col min="4097" max="4097" width="40.875" style="50" customWidth="1"/>
    <col min="4098" max="4098" width="16.5" style="50" customWidth="1"/>
    <col min="4099" max="4099" width="48.625" style="50" customWidth="1"/>
    <col min="4100" max="4100" width="16.5" style="50" customWidth="1"/>
    <col min="4101" max="4352" width="9" style="50"/>
    <col min="4353" max="4353" width="40.875" style="50" customWidth="1"/>
    <col min="4354" max="4354" width="16.5" style="50" customWidth="1"/>
    <col min="4355" max="4355" width="48.625" style="50" customWidth="1"/>
    <col min="4356" max="4356" width="16.5" style="50" customWidth="1"/>
    <col min="4357" max="4608" width="9" style="50"/>
    <col min="4609" max="4609" width="40.875" style="50" customWidth="1"/>
    <col min="4610" max="4610" width="16.5" style="50" customWidth="1"/>
    <col min="4611" max="4611" width="48.625" style="50" customWidth="1"/>
    <col min="4612" max="4612" width="16.5" style="50" customWidth="1"/>
    <col min="4613" max="4864" width="9" style="50"/>
    <col min="4865" max="4865" width="40.875" style="50" customWidth="1"/>
    <col min="4866" max="4866" width="16.5" style="50" customWidth="1"/>
    <col min="4867" max="4867" width="48.625" style="50" customWidth="1"/>
    <col min="4868" max="4868" width="16.5" style="50" customWidth="1"/>
    <col min="4869" max="5120" width="9" style="50"/>
    <col min="5121" max="5121" width="40.875" style="50" customWidth="1"/>
    <col min="5122" max="5122" width="16.5" style="50" customWidth="1"/>
    <col min="5123" max="5123" width="48.625" style="50" customWidth="1"/>
    <col min="5124" max="5124" width="16.5" style="50" customWidth="1"/>
    <col min="5125" max="5376" width="9" style="50"/>
    <col min="5377" max="5377" width="40.875" style="50" customWidth="1"/>
    <col min="5378" max="5378" width="16.5" style="50" customWidth="1"/>
    <col min="5379" max="5379" width="48.625" style="50" customWidth="1"/>
    <col min="5380" max="5380" width="16.5" style="50" customWidth="1"/>
    <col min="5381" max="5632" width="9" style="50"/>
    <col min="5633" max="5633" width="40.875" style="50" customWidth="1"/>
    <col min="5634" max="5634" width="16.5" style="50" customWidth="1"/>
    <col min="5635" max="5635" width="48.625" style="50" customWidth="1"/>
    <col min="5636" max="5636" width="16.5" style="50" customWidth="1"/>
    <col min="5637" max="5888" width="9" style="50"/>
    <col min="5889" max="5889" width="40.875" style="50" customWidth="1"/>
    <col min="5890" max="5890" width="16.5" style="50" customWidth="1"/>
    <col min="5891" max="5891" width="48.625" style="50" customWidth="1"/>
    <col min="5892" max="5892" width="16.5" style="50" customWidth="1"/>
    <col min="5893" max="6144" width="9" style="50"/>
    <col min="6145" max="6145" width="40.875" style="50" customWidth="1"/>
    <col min="6146" max="6146" width="16.5" style="50" customWidth="1"/>
    <col min="6147" max="6147" width="48.625" style="50" customWidth="1"/>
    <col min="6148" max="6148" width="16.5" style="50" customWidth="1"/>
    <col min="6149" max="6400" width="9" style="50"/>
    <col min="6401" max="6401" width="40.875" style="50" customWidth="1"/>
    <col min="6402" max="6402" width="16.5" style="50" customWidth="1"/>
    <col min="6403" max="6403" width="48.625" style="50" customWidth="1"/>
    <col min="6404" max="6404" width="16.5" style="50" customWidth="1"/>
    <col min="6405" max="6656" width="9" style="50"/>
    <col min="6657" max="6657" width="40.875" style="50" customWidth="1"/>
    <col min="6658" max="6658" width="16.5" style="50" customWidth="1"/>
    <col min="6659" max="6659" width="48.625" style="50" customWidth="1"/>
    <col min="6660" max="6660" width="16.5" style="50" customWidth="1"/>
    <col min="6661" max="6912" width="9" style="50"/>
    <col min="6913" max="6913" width="40.875" style="50" customWidth="1"/>
    <col min="6914" max="6914" width="16.5" style="50" customWidth="1"/>
    <col min="6915" max="6915" width="48.625" style="50" customWidth="1"/>
    <col min="6916" max="6916" width="16.5" style="50" customWidth="1"/>
    <col min="6917" max="7168" width="9" style="50"/>
    <col min="7169" max="7169" width="40.875" style="50" customWidth="1"/>
    <col min="7170" max="7170" width="16.5" style="50" customWidth="1"/>
    <col min="7171" max="7171" width="48.625" style="50" customWidth="1"/>
    <col min="7172" max="7172" width="16.5" style="50" customWidth="1"/>
    <col min="7173" max="7424" width="9" style="50"/>
    <col min="7425" max="7425" width="40.875" style="50" customWidth="1"/>
    <col min="7426" max="7426" width="16.5" style="50" customWidth="1"/>
    <col min="7427" max="7427" width="48.625" style="50" customWidth="1"/>
    <col min="7428" max="7428" width="16.5" style="50" customWidth="1"/>
    <col min="7429" max="7680" width="9" style="50"/>
    <col min="7681" max="7681" width="40.875" style="50" customWidth="1"/>
    <col min="7682" max="7682" width="16.5" style="50" customWidth="1"/>
    <col min="7683" max="7683" width="48.625" style="50" customWidth="1"/>
    <col min="7684" max="7684" width="16.5" style="50" customWidth="1"/>
    <col min="7685" max="7936" width="9" style="50"/>
    <col min="7937" max="7937" width="40.875" style="50" customWidth="1"/>
    <col min="7938" max="7938" width="16.5" style="50" customWidth="1"/>
    <col min="7939" max="7939" width="48.625" style="50" customWidth="1"/>
    <col min="7940" max="7940" width="16.5" style="50" customWidth="1"/>
    <col min="7941" max="8192" width="9" style="50"/>
    <col min="8193" max="8193" width="40.875" style="50" customWidth="1"/>
    <col min="8194" max="8194" width="16.5" style="50" customWidth="1"/>
    <col min="8195" max="8195" width="48.625" style="50" customWidth="1"/>
    <col min="8196" max="8196" width="16.5" style="50" customWidth="1"/>
    <col min="8197" max="8448" width="9" style="50"/>
    <col min="8449" max="8449" width="40.875" style="50" customWidth="1"/>
    <col min="8450" max="8450" width="16.5" style="50" customWidth="1"/>
    <col min="8451" max="8451" width="48.625" style="50" customWidth="1"/>
    <col min="8452" max="8452" width="16.5" style="50" customWidth="1"/>
    <col min="8453" max="8704" width="9" style="50"/>
    <col min="8705" max="8705" width="40.875" style="50" customWidth="1"/>
    <col min="8706" max="8706" width="16.5" style="50" customWidth="1"/>
    <col min="8707" max="8707" width="48.625" style="50" customWidth="1"/>
    <col min="8708" max="8708" width="16.5" style="50" customWidth="1"/>
    <col min="8709" max="8960" width="9" style="50"/>
    <col min="8961" max="8961" width="40.875" style="50" customWidth="1"/>
    <col min="8962" max="8962" width="16.5" style="50" customWidth="1"/>
    <col min="8963" max="8963" width="48.625" style="50" customWidth="1"/>
    <col min="8964" max="8964" width="16.5" style="50" customWidth="1"/>
    <col min="8965" max="9216" width="9" style="50"/>
    <col min="9217" max="9217" width="40.875" style="50" customWidth="1"/>
    <col min="9218" max="9218" width="16.5" style="50" customWidth="1"/>
    <col min="9219" max="9219" width="48.625" style="50" customWidth="1"/>
    <col min="9220" max="9220" width="16.5" style="50" customWidth="1"/>
    <col min="9221" max="9472" width="9" style="50"/>
    <col min="9473" max="9473" width="40.875" style="50" customWidth="1"/>
    <col min="9474" max="9474" width="16.5" style="50" customWidth="1"/>
    <col min="9475" max="9475" width="48.625" style="50" customWidth="1"/>
    <col min="9476" max="9476" width="16.5" style="50" customWidth="1"/>
    <col min="9477" max="9728" width="9" style="50"/>
    <col min="9729" max="9729" width="40.875" style="50" customWidth="1"/>
    <col min="9730" max="9730" width="16.5" style="50" customWidth="1"/>
    <col min="9731" max="9731" width="48.625" style="50" customWidth="1"/>
    <col min="9732" max="9732" width="16.5" style="50" customWidth="1"/>
    <col min="9733" max="9984" width="9" style="50"/>
    <col min="9985" max="9985" width="40.875" style="50" customWidth="1"/>
    <col min="9986" max="9986" width="16.5" style="50" customWidth="1"/>
    <col min="9987" max="9987" width="48.625" style="50" customWidth="1"/>
    <col min="9988" max="9988" width="16.5" style="50" customWidth="1"/>
    <col min="9989" max="10240" width="9" style="50"/>
    <col min="10241" max="10241" width="40.875" style="50" customWidth="1"/>
    <col min="10242" max="10242" width="16.5" style="50" customWidth="1"/>
    <col min="10243" max="10243" width="48.625" style="50" customWidth="1"/>
    <col min="10244" max="10244" width="16.5" style="50" customWidth="1"/>
    <col min="10245" max="10496" width="9" style="50"/>
    <col min="10497" max="10497" width="40.875" style="50" customWidth="1"/>
    <col min="10498" max="10498" width="16.5" style="50" customWidth="1"/>
    <col min="10499" max="10499" width="48.625" style="50" customWidth="1"/>
    <col min="10500" max="10500" width="16.5" style="50" customWidth="1"/>
    <col min="10501" max="10752" width="9" style="50"/>
    <col min="10753" max="10753" width="40.875" style="50" customWidth="1"/>
    <col min="10754" max="10754" width="16.5" style="50" customWidth="1"/>
    <col min="10755" max="10755" width="48.625" style="50" customWidth="1"/>
    <col min="10756" max="10756" width="16.5" style="50" customWidth="1"/>
    <col min="10757" max="11008" width="9" style="50"/>
    <col min="11009" max="11009" width="40.875" style="50" customWidth="1"/>
    <col min="11010" max="11010" width="16.5" style="50" customWidth="1"/>
    <col min="11011" max="11011" width="48.625" style="50" customWidth="1"/>
    <col min="11012" max="11012" width="16.5" style="50" customWidth="1"/>
    <col min="11013" max="11264" width="9" style="50"/>
    <col min="11265" max="11265" width="40.875" style="50" customWidth="1"/>
    <col min="11266" max="11266" width="16.5" style="50" customWidth="1"/>
    <col min="11267" max="11267" width="48.625" style="50" customWidth="1"/>
    <col min="11268" max="11268" width="16.5" style="50" customWidth="1"/>
    <col min="11269" max="11520" width="9" style="50"/>
    <col min="11521" max="11521" width="40.875" style="50" customWidth="1"/>
    <col min="11522" max="11522" width="16.5" style="50" customWidth="1"/>
    <col min="11523" max="11523" width="48.625" style="50" customWidth="1"/>
    <col min="11524" max="11524" width="16.5" style="50" customWidth="1"/>
    <col min="11525" max="11776" width="9" style="50"/>
    <col min="11777" max="11777" width="40.875" style="50" customWidth="1"/>
    <col min="11778" max="11778" width="16.5" style="50" customWidth="1"/>
    <col min="11779" max="11779" width="48.625" style="50" customWidth="1"/>
    <col min="11780" max="11780" width="16.5" style="50" customWidth="1"/>
    <col min="11781" max="12032" width="9" style="50"/>
    <col min="12033" max="12033" width="40.875" style="50" customWidth="1"/>
    <col min="12034" max="12034" width="16.5" style="50" customWidth="1"/>
    <col min="12035" max="12035" width="48.625" style="50" customWidth="1"/>
    <col min="12036" max="12036" width="16.5" style="50" customWidth="1"/>
    <col min="12037" max="12288" width="9" style="50"/>
    <col min="12289" max="12289" width="40.875" style="50" customWidth="1"/>
    <col min="12290" max="12290" width="16.5" style="50" customWidth="1"/>
    <col min="12291" max="12291" width="48.625" style="50" customWidth="1"/>
    <col min="12292" max="12292" width="16.5" style="50" customWidth="1"/>
    <col min="12293" max="12544" width="9" style="50"/>
    <col min="12545" max="12545" width="40.875" style="50" customWidth="1"/>
    <col min="12546" max="12546" width="16.5" style="50" customWidth="1"/>
    <col min="12547" max="12547" width="48.625" style="50" customWidth="1"/>
    <col min="12548" max="12548" width="16.5" style="50" customWidth="1"/>
    <col min="12549" max="12800" width="9" style="50"/>
    <col min="12801" max="12801" width="40.875" style="50" customWidth="1"/>
    <col min="12802" max="12802" width="16.5" style="50" customWidth="1"/>
    <col min="12803" max="12803" width="48.625" style="50" customWidth="1"/>
    <col min="12804" max="12804" width="16.5" style="50" customWidth="1"/>
    <col min="12805" max="13056" width="9" style="50"/>
    <col min="13057" max="13057" width="40.875" style="50" customWidth="1"/>
    <col min="13058" max="13058" width="16.5" style="50" customWidth="1"/>
    <col min="13059" max="13059" width="48.625" style="50" customWidth="1"/>
    <col min="13060" max="13060" width="16.5" style="50" customWidth="1"/>
    <col min="13061" max="13312" width="9" style="50"/>
    <col min="13313" max="13313" width="40.875" style="50" customWidth="1"/>
    <col min="13314" max="13314" width="16.5" style="50" customWidth="1"/>
    <col min="13315" max="13315" width="48.625" style="50" customWidth="1"/>
    <col min="13316" max="13316" width="16.5" style="50" customWidth="1"/>
    <col min="13317" max="13568" width="9" style="50"/>
    <col min="13569" max="13569" width="40.875" style="50" customWidth="1"/>
    <col min="13570" max="13570" width="16.5" style="50" customWidth="1"/>
    <col min="13571" max="13571" width="48.625" style="50" customWidth="1"/>
    <col min="13572" max="13572" width="16.5" style="50" customWidth="1"/>
    <col min="13573" max="13824" width="9" style="50"/>
    <col min="13825" max="13825" width="40.875" style="50" customWidth="1"/>
    <col min="13826" max="13826" width="16.5" style="50" customWidth="1"/>
    <col min="13827" max="13827" width="48.625" style="50" customWidth="1"/>
    <col min="13828" max="13828" width="16.5" style="50" customWidth="1"/>
    <col min="13829" max="14080" width="9" style="50"/>
    <col min="14081" max="14081" width="40.875" style="50" customWidth="1"/>
    <col min="14082" max="14082" width="16.5" style="50" customWidth="1"/>
    <col min="14083" max="14083" width="48.625" style="50" customWidth="1"/>
    <col min="14084" max="14084" width="16.5" style="50" customWidth="1"/>
    <col min="14085" max="14336" width="9" style="50"/>
    <col min="14337" max="14337" width="40.875" style="50" customWidth="1"/>
    <col min="14338" max="14338" width="16.5" style="50" customWidth="1"/>
    <col min="14339" max="14339" width="48.625" style="50" customWidth="1"/>
    <col min="14340" max="14340" width="16.5" style="50" customWidth="1"/>
    <col min="14341" max="14592" width="9" style="50"/>
    <col min="14593" max="14593" width="40.875" style="50" customWidth="1"/>
    <col min="14594" max="14594" width="16.5" style="50" customWidth="1"/>
    <col min="14595" max="14595" width="48.625" style="50" customWidth="1"/>
    <col min="14596" max="14596" width="16.5" style="50" customWidth="1"/>
    <col min="14597" max="14848" width="9" style="50"/>
    <col min="14849" max="14849" width="40.875" style="50" customWidth="1"/>
    <col min="14850" max="14850" width="16.5" style="50" customWidth="1"/>
    <col min="14851" max="14851" width="48.625" style="50" customWidth="1"/>
    <col min="14852" max="14852" width="16.5" style="50" customWidth="1"/>
    <col min="14853" max="15104" width="9" style="50"/>
    <col min="15105" max="15105" width="40.875" style="50" customWidth="1"/>
    <col min="15106" max="15106" width="16.5" style="50" customWidth="1"/>
    <col min="15107" max="15107" width="48.625" style="50" customWidth="1"/>
    <col min="15108" max="15108" width="16.5" style="50" customWidth="1"/>
    <col min="15109" max="15360" width="9" style="50"/>
    <col min="15361" max="15361" width="40.875" style="50" customWidth="1"/>
    <col min="15362" max="15362" width="16.5" style="50" customWidth="1"/>
    <col min="15363" max="15363" width="48.625" style="50" customWidth="1"/>
    <col min="15364" max="15364" width="16.5" style="50" customWidth="1"/>
    <col min="15365" max="15616" width="9" style="50"/>
    <col min="15617" max="15617" width="40.875" style="50" customWidth="1"/>
    <col min="15618" max="15618" width="16.5" style="50" customWidth="1"/>
    <col min="15619" max="15619" width="48.625" style="50" customWidth="1"/>
    <col min="15620" max="15620" width="16.5" style="50" customWidth="1"/>
    <col min="15621" max="15872" width="9" style="50"/>
    <col min="15873" max="15873" width="40.875" style="50" customWidth="1"/>
    <col min="15874" max="15874" width="16.5" style="50" customWidth="1"/>
    <col min="15875" max="15875" width="48.625" style="50" customWidth="1"/>
    <col min="15876" max="15876" width="16.5" style="50" customWidth="1"/>
    <col min="15877" max="16128" width="9" style="50"/>
    <col min="16129" max="16129" width="40.875" style="50" customWidth="1"/>
    <col min="16130" max="16130" width="16.5" style="50" customWidth="1"/>
    <col min="16131" max="16131" width="48.625" style="50" customWidth="1"/>
    <col min="16132" max="16132" width="16.5" style="50" customWidth="1"/>
    <col min="16133" max="16384" width="9" style="50"/>
  </cols>
  <sheetData>
    <row r="1" spans="1:4" ht="32.1" customHeight="1">
      <c r="A1" s="214" t="s">
        <v>2697</v>
      </c>
      <c r="B1" s="214"/>
      <c r="C1" s="214"/>
      <c r="D1" s="214"/>
    </row>
    <row r="2" spans="1:4" ht="24" customHeight="1">
      <c r="A2" s="50" t="s">
        <v>3053</v>
      </c>
      <c r="D2" s="64" t="s">
        <v>2</v>
      </c>
    </row>
    <row r="3" spans="1:4" s="66" customFormat="1" ht="18" customHeight="1">
      <c r="A3" s="215" t="s">
        <v>355</v>
      </c>
      <c r="B3" s="215"/>
      <c r="C3" s="215" t="s">
        <v>1252</v>
      </c>
      <c r="D3" s="215"/>
    </row>
    <row r="4" spans="1:4" s="62" customFormat="1" ht="18" customHeight="1">
      <c r="A4" s="162" t="s">
        <v>3</v>
      </c>
      <c r="B4" s="162" t="s">
        <v>130</v>
      </c>
      <c r="C4" s="162" t="s">
        <v>3</v>
      </c>
      <c r="D4" s="162" t="s">
        <v>130</v>
      </c>
    </row>
    <row r="5" spans="1:4" ht="18" customHeight="1">
      <c r="A5" s="31" t="s">
        <v>1253</v>
      </c>
      <c r="B5" s="51">
        <v>0</v>
      </c>
      <c r="C5" s="31" t="s">
        <v>1254</v>
      </c>
      <c r="D5" s="51">
        <f t="shared" ref="D5" si="0">SUM(D6:D11)</f>
        <v>0</v>
      </c>
    </row>
    <row r="6" spans="1:4" ht="18" customHeight="1">
      <c r="A6" s="31"/>
      <c r="B6" s="51"/>
      <c r="C6" s="14" t="s">
        <v>1255</v>
      </c>
      <c r="D6" s="51">
        <v>0</v>
      </c>
    </row>
    <row r="7" spans="1:4" ht="18" customHeight="1">
      <c r="A7" s="31"/>
      <c r="B7" s="51"/>
      <c r="C7" s="14" t="s">
        <v>1256</v>
      </c>
      <c r="D7" s="51">
        <v>0</v>
      </c>
    </row>
    <row r="8" spans="1:4" ht="18" customHeight="1">
      <c r="A8" s="31"/>
      <c r="B8" s="51"/>
      <c r="C8" s="14" t="s">
        <v>1257</v>
      </c>
      <c r="D8" s="51">
        <v>0</v>
      </c>
    </row>
    <row r="9" spans="1:4" ht="18" customHeight="1">
      <c r="A9" s="31"/>
      <c r="B9" s="51"/>
      <c r="C9" s="14" t="s">
        <v>1258</v>
      </c>
      <c r="D9" s="51">
        <v>0</v>
      </c>
    </row>
    <row r="10" spans="1:4" ht="18" customHeight="1">
      <c r="A10" s="31"/>
      <c r="B10" s="51"/>
      <c r="C10" s="14" t="s">
        <v>1259</v>
      </c>
      <c r="D10" s="51">
        <v>0</v>
      </c>
    </row>
    <row r="11" spans="1:4" ht="18" customHeight="1">
      <c r="A11" s="31"/>
      <c r="B11" s="51"/>
      <c r="C11" s="14" t="s">
        <v>1260</v>
      </c>
      <c r="D11" s="176">
        <v>0</v>
      </c>
    </row>
    <row r="12" spans="1:4" ht="18" customHeight="1">
      <c r="A12" s="31" t="s">
        <v>1261</v>
      </c>
      <c r="B12" s="51">
        <v>0</v>
      </c>
      <c r="C12" s="31" t="s">
        <v>1262</v>
      </c>
      <c r="D12" s="51">
        <f t="shared" ref="D12" si="1">SUM(D13,D18,D19)</f>
        <v>60</v>
      </c>
    </row>
    <row r="13" spans="1:4" ht="18" customHeight="1">
      <c r="A13" s="31"/>
      <c r="B13" s="51"/>
      <c r="C13" s="31" t="s">
        <v>1263</v>
      </c>
      <c r="D13" s="51">
        <f t="shared" ref="D13" si="2">SUM(D14:D17)</f>
        <v>60</v>
      </c>
    </row>
    <row r="14" spans="1:4" ht="18" customHeight="1">
      <c r="A14" s="31"/>
      <c r="B14" s="51"/>
      <c r="C14" s="14" t="s">
        <v>1264</v>
      </c>
      <c r="D14" s="51">
        <v>0</v>
      </c>
    </row>
    <row r="15" spans="1:4" ht="18" customHeight="1">
      <c r="A15" s="14"/>
      <c r="B15" s="51"/>
      <c r="C15" s="14" t="s">
        <v>1265</v>
      </c>
      <c r="D15" s="51">
        <v>60</v>
      </c>
    </row>
    <row r="16" spans="1:4" ht="18" customHeight="1">
      <c r="A16" s="14"/>
      <c r="B16" s="51"/>
      <c r="C16" s="14" t="s">
        <v>1266</v>
      </c>
      <c r="D16" s="51">
        <v>0</v>
      </c>
    </row>
    <row r="17" spans="1:4" ht="18" customHeight="1">
      <c r="A17" s="14"/>
      <c r="B17" s="51"/>
      <c r="C17" s="14" t="s">
        <v>1267</v>
      </c>
      <c r="D17" s="51">
        <v>0</v>
      </c>
    </row>
    <row r="18" spans="1:4" ht="18" customHeight="1">
      <c r="A18" s="14"/>
      <c r="B18" s="51"/>
      <c r="C18" s="31" t="s">
        <v>1268</v>
      </c>
      <c r="D18" s="51">
        <v>0</v>
      </c>
    </row>
    <row r="19" spans="1:4" ht="18" customHeight="1">
      <c r="A19" s="14"/>
      <c r="B19" s="51"/>
      <c r="C19" s="31" t="s">
        <v>1269</v>
      </c>
      <c r="D19" s="176">
        <v>0</v>
      </c>
    </row>
    <row r="20" spans="1:4" ht="18" customHeight="1">
      <c r="A20" s="31" t="s">
        <v>1270</v>
      </c>
      <c r="B20" s="51">
        <v>0</v>
      </c>
      <c r="C20" s="31" t="s">
        <v>1271</v>
      </c>
      <c r="D20" s="51">
        <f t="shared" ref="D20" si="3">SUM(D21:D23)</f>
        <v>1077</v>
      </c>
    </row>
    <row r="21" spans="1:4" ht="18" customHeight="1">
      <c r="A21" s="31"/>
      <c r="B21" s="51"/>
      <c r="C21" s="14" t="s">
        <v>1272</v>
      </c>
      <c r="D21" s="51">
        <v>257</v>
      </c>
    </row>
    <row r="22" spans="1:4" ht="18" customHeight="1">
      <c r="A22" s="31"/>
      <c r="B22" s="51"/>
      <c r="C22" s="14" t="s">
        <v>1273</v>
      </c>
      <c r="D22" s="51">
        <v>779</v>
      </c>
    </row>
    <row r="23" spans="1:4" ht="18" customHeight="1">
      <c r="A23" s="31"/>
      <c r="B23" s="51"/>
      <c r="C23" s="14" t="s">
        <v>1274</v>
      </c>
      <c r="D23" s="176">
        <v>41</v>
      </c>
    </row>
    <row r="24" spans="1:4" ht="18" customHeight="1">
      <c r="A24" s="31" t="s">
        <v>1275</v>
      </c>
      <c r="B24" s="51">
        <v>0</v>
      </c>
      <c r="C24" s="31" t="s">
        <v>1276</v>
      </c>
      <c r="D24" s="51">
        <f t="shared" ref="D24" si="4">SUM(D25,D29,D30)</f>
        <v>74</v>
      </c>
    </row>
    <row r="25" spans="1:4" ht="18" customHeight="1">
      <c r="A25" s="31"/>
      <c r="B25" s="51"/>
      <c r="C25" s="31" t="s">
        <v>1277</v>
      </c>
      <c r="D25" s="51">
        <f t="shared" ref="D25" si="5">SUM(D26:D28)</f>
        <v>74</v>
      </c>
    </row>
    <row r="26" spans="1:4" ht="18" customHeight="1">
      <c r="A26" s="31"/>
      <c r="B26" s="51"/>
      <c r="C26" s="14" t="s">
        <v>1278</v>
      </c>
      <c r="D26" s="51">
        <v>0</v>
      </c>
    </row>
    <row r="27" spans="1:4" ht="18" customHeight="1">
      <c r="A27" s="31"/>
      <c r="B27" s="51"/>
      <c r="C27" s="14" t="s">
        <v>1279</v>
      </c>
      <c r="D27" s="51">
        <v>74</v>
      </c>
    </row>
    <row r="28" spans="1:4" s="67" customFormat="1" ht="18" customHeight="1">
      <c r="A28" s="31"/>
      <c r="B28" s="51"/>
      <c r="C28" s="14" t="s">
        <v>1280</v>
      </c>
      <c r="D28" s="51">
        <v>0</v>
      </c>
    </row>
    <row r="29" spans="1:4" s="66" customFormat="1" ht="18" customHeight="1">
      <c r="A29" s="31"/>
      <c r="B29" s="51"/>
      <c r="C29" s="31" t="s">
        <v>1281</v>
      </c>
      <c r="D29" s="51">
        <v>0</v>
      </c>
    </row>
    <row r="30" spans="1:4" ht="18" customHeight="1">
      <c r="A30" s="31"/>
      <c r="B30" s="51"/>
      <c r="C30" s="31" t="s">
        <v>1282</v>
      </c>
      <c r="D30" s="176">
        <v>0</v>
      </c>
    </row>
    <row r="31" spans="1:4" ht="18" customHeight="1">
      <c r="A31" s="31" t="s">
        <v>1283</v>
      </c>
      <c r="B31" s="51">
        <v>0</v>
      </c>
      <c r="C31" s="31" t="s">
        <v>1284</v>
      </c>
      <c r="D31" s="51">
        <f t="shared" ref="D31" si="6">SUM(D32:D35)</f>
        <v>0</v>
      </c>
    </row>
    <row r="32" spans="1:4" ht="18" customHeight="1">
      <c r="A32" s="31"/>
      <c r="B32" s="177"/>
      <c r="C32" s="14" t="s">
        <v>1285</v>
      </c>
      <c r="D32" s="51">
        <v>0</v>
      </c>
    </row>
    <row r="33" spans="1:4" s="67" customFormat="1" ht="18" customHeight="1">
      <c r="A33" s="31"/>
      <c r="B33" s="177"/>
      <c r="C33" s="14" t="s">
        <v>1286</v>
      </c>
      <c r="D33" s="51">
        <v>0</v>
      </c>
    </row>
    <row r="34" spans="1:4">
      <c r="A34" s="31"/>
      <c r="B34" s="177"/>
      <c r="C34" s="14" t="s">
        <v>1287</v>
      </c>
      <c r="D34" s="51">
        <v>0</v>
      </c>
    </row>
    <row r="35" spans="1:4">
      <c r="A35" s="31"/>
      <c r="B35" s="51"/>
      <c r="C35" s="14" t="s">
        <v>1288</v>
      </c>
      <c r="D35" s="176">
        <v>0</v>
      </c>
    </row>
    <row r="36" spans="1:4">
      <c r="A36" s="31" t="s">
        <v>1289</v>
      </c>
      <c r="B36" s="51">
        <v>0</v>
      </c>
      <c r="C36" s="31" t="s">
        <v>1290</v>
      </c>
      <c r="D36" s="51">
        <f t="shared" ref="D36" si="7">SUM(D37:D40)</f>
        <v>0</v>
      </c>
    </row>
    <row r="37" spans="1:4">
      <c r="A37" s="14" t="s">
        <v>1291</v>
      </c>
      <c r="B37" s="51">
        <v>0</v>
      </c>
      <c r="C37" s="14" t="s">
        <v>1292</v>
      </c>
      <c r="D37" s="51">
        <v>0</v>
      </c>
    </row>
    <row r="38" spans="1:4">
      <c r="A38" s="14" t="s">
        <v>1293</v>
      </c>
      <c r="B38" s="51">
        <v>0</v>
      </c>
      <c r="C38" s="14" t="s">
        <v>1294</v>
      </c>
      <c r="D38" s="51">
        <v>0</v>
      </c>
    </row>
    <row r="39" spans="1:4">
      <c r="A39" s="14"/>
      <c r="B39" s="51"/>
      <c r="C39" s="14" t="s">
        <v>1295</v>
      </c>
      <c r="D39" s="51">
        <v>0</v>
      </c>
    </row>
    <row r="40" spans="1:4">
      <c r="A40" s="14"/>
      <c r="B40" s="51"/>
      <c r="C40" s="14" t="s">
        <v>1296</v>
      </c>
      <c r="D40" s="176">
        <v>0</v>
      </c>
    </row>
    <row r="41" spans="1:4">
      <c r="A41" s="31" t="s">
        <v>1235</v>
      </c>
      <c r="B41" s="51">
        <f>SUM(B42:B46)</f>
        <v>19101</v>
      </c>
      <c r="C41" s="31" t="s">
        <v>1299</v>
      </c>
      <c r="D41" s="51">
        <f t="shared" ref="D41" si="8">SUM(D42,D55,D56)</f>
        <v>20671</v>
      </c>
    </row>
    <row r="42" spans="1:4">
      <c r="A42" s="14" t="s">
        <v>1300</v>
      </c>
      <c r="B42" s="51">
        <v>17784</v>
      </c>
      <c r="C42" s="31" t="s">
        <v>1301</v>
      </c>
      <c r="D42" s="51">
        <f t="shared" ref="D42" si="9">SUM(D43:D54)</f>
        <v>20668</v>
      </c>
    </row>
    <row r="43" spans="1:4">
      <c r="A43" s="14" t="s">
        <v>1302</v>
      </c>
      <c r="B43" s="51">
        <v>74</v>
      </c>
      <c r="C43" s="14" t="s">
        <v>1303</v>
      </c>
      <c r="D43" s="51">
        <v>10994</v>
      </c>
    </row>
    <row r="44" spans="1:4">
      <c r="A44" s="14" t="s">
        <v>1304</v>
      </c>
      <c r="B44" s="51">
        <v>1748</v>
      </c>
      <c r="C44" s="14" t="s">
        <v>1305</v>
      </c>
      <c r="D44" s="51">
        <v>0</v>
      </c>
    </row>
    <row r="45" spans="1:4">
      <c r="A45" s="14" t="s">
        <v>1306</v>
      </c>
      <c r="B45" s="51">
        <v>-687</v>
      </c>
      <c r="C45" s="14" t="s">
        <v>1307</v>
      </c>
      <c r="D45" s="51">
        <v>3900</v>
      </c>
    </row>
    <row r="46" spans="1:4">
      <c r="A46" s="14" t="s">
        <v>1308</v>
      </c>
      <c r="B46" s="51">
        <v>182</v>
      </c>
      <c r="C46" s="14" t="s">
        <v>1309</v>
      </c>
      <c r="D46" s="51">
        <v>3545</v>
      </c>
    </row>
    <row r="47" spans="1:4">
      <c r="A47" s="14"/>
      <c r="B47" s="51"/>
      <c r="C47" s="14" t="s">
        <v>1310</v>
      </c>
      <c r="D47" s="51">
        <v>73</v>
      </c>
    </row>
    <row r="48" spans="1:4">
      <c r="A48" s="14"/>
      <c r="B48" s="51"/>
      <c r="C48" s="14" t="s">
        <v>1311</v>
      </c>
      <c r="D48" s="51">
        <v>64</v>
      </c>
    </row>
    <row r="49" spans="1:4">
      <c r="A49" s="14"/>
      <c r="B49" s="51"/>
      <c r="C49" s="14" t="s">
        <v>1297</v>
      </c>
      <c r="D49" s="51">
        <v>19</v>
      </c>
    </row>
    <row r="50" spans="1:4">
      <c r="A50" s="14"/>
      <c r="B50" s="51"/>
      <c r="C50" s="14" t="s">
        <v>1312</v>
      </c>
      <c r="D50" s="51">
        <v>0</v>
      </c>
    </row>
    <row r="51" spans="1:4">
      <c r="A51" s="14"/>
      <c r="B51" s="51"/>
      <c r="C51" s="14" t="s">
        <v>1313</v>
      </c>
      <c r="D51" s="51">
        <v>47</v>
      </c>
    </row>
    <row r="52" spans="1:4">
      <c r="A52" s="14"/>
      <c r="B52" s="51"/>
      <c r="C52" s="14" t="s">
        <v>1298</v>
      </c>
      <c r="D52" s="51">
        <v>554</v>
      </c>
    </row>
    <row r="53" spans="1:4">
      <c r="A53" s="14"/>
      <c r="B53" s="51"/>
      <c r="C53" s="14" t="s">
        <v>1181</v>
      </c>
      <c r="D53" s="51">
        <v>0</v>
      </c>
    </row>
    <row r="54" spans="1:4">
      <c r="A54" s="14"/>
      <c r="B54" s="51"/>
      <c r="C54" s="14" t="s">
        <v>1314</v>
      </c>
      <c r="D54" s="51">
        <v>1472</v>
      </c>
    </row>
    <row r="55" spans="1:4">
      <c r="A55" s="14"/>
      <c r="B55" s="51"/>
      <c r="C55" s="31" t="s">
        <v>1315</v>
      </c>
      <c r="D55" s="51">
        <v>0</v>
      </c>
    </row>
    <row r="56" spans="1:4">
      <c r="A56" s="14"/>
      <c r="B56" s="51"/>
      <c r="C56" s="31" t="s">
        <v>1316</v>
      </c>
      <c r="D56" s="176">
        <v>3</v>
      </c>
    </row>
    <row r="57" spans="1:4">
      <c r="A57" s="31" t="s">
        <v>1236</v>
      </c>
      <c r="B57" s="51">
        <v>173</v>
      </c>
      <c r="C57" s="31" t="s">
        <v>1317</v>
      </c>
      <c r="D57" s="51">
        <f t="shared" ref="D57" si="10">SUM(D58,D64,D65)</f>
        <v>155</v>
      </c>
    </row>
    <row r="58" spans="1:4">
      <c r="A58" s="31"/>
      <c r="B58" s="51"/>
      <c r="C58" s="31" t="s">
        <v>1318</v>
      </c>
      <c r="D58" s="51">
        <f t="shared" ref="D58" si="11">SUM(D59:D63)</f>
        <v>155</v>
      </c>
    </row>
    <row r="59" spans="1:4">
      <c r="A59" s="31"/>
      <c r="B59" s="51"/>
      <c r="C59" s="14" t="s">
        <v>1319</v>
      </c>
      <c r="D59" s="51">
        <v>155</v>
      </c>
    </row>
    <row r="60" spans="1:4">
      <c r="A60" s="31"/>
      <c r="B60" s="51"/>
      <c r="C60" s="14" t="s">
        <v>1320</v>
      </c>
      <c r="D60" s="51">
        <v>0</v>
      </c>
    </row>
    <row r="61" spans="1:4">
      <c r="A61" s="31"/>
      <c r="B61" s="51"/>
      <c r="C61" s="14" t="s">
        <v>1321</v>
      </c>
      <c r="D61" s="51">
        <v>0</v>
      </c>
    </row>
    <row r="62" spans="1:4">
      <c r="A62" s="31"/>
      <c r="B62" s="51"/>
      <c r="C62" s="14" t="s">
        <v>1322</v>
      </c>
      <c r="D62" s="51">
        <v>0</v>
      </c>
    </row>
    <row r="63" spans="1:4">
      <c r="A63" s="31"/>
      <c r="B63" s="51"/>
      <c r="C63" s="14" t="s">
        <v>1323</v>
      </c>
      <c r="D63" s="51">
        <v>0</v>
      </c>
    </row>
    <row r="64" spans="1:4">
      <c r="A64" s="31"/>
      <c r="B64" s="51"/>
      <c r="C64" s="31" t="s">
        <v>1324</v>
      </c>
      <c r="D64" s="51">
        <v>0</v>
      </c>
    </row>
    <row r="65" spans="1:4">
      <c r="A65" s="31"/>
      <c r="B65" s="51"/>
      <c r="C65" s="31" t="s">
        <v>1325</v>
      </c>
      <c r="D65" s="176">
        <v>0</v>
      </c>
    </row>
    <row r="66" spans="1:4">
      <c r="A66" s="31" t="s">
        <v>1237</v>
      </c>
      <c r="B66" s="51">
        <v>1138</v>
      </c>
      <c r="C66" s="31" t="s">
        <v>1326</v>
      </c>
      <c r="D66" s="51">
        <f t="shared" ref="D66" si="12">SUM(D67,D71,D72)</f>
        <v>1120</v>
      </c>
    </row>
    <row r="67" spans="1:4">
      <c r="A67" s="14"/>
      <c r="B67" s="51"/>
      <c r="C67" s="31" t="s">
        <v>1327</v>
      </c>
      <c r="D67" s="51">
        <f t="shared" ref="D67" si="13">SUM(D68:D70)</f>
        <v>1120</v>
      </c>
    </row>
    <row r="68" spans="1:4">
      <c r="A68" s="14"/>
      <c r="B68" s="51"/>
      <c r="C68" s="14" t="s">
        <v>1303</v>
      </c>
      <c r="D68" s="51">
        <v>1112</v>
      </c>
    </row>
    <row r="69" spans="1:4">
      <c r="A69" s="14"/>
      <c r="B69" s="51"/>
      <c r="C69" s="14" t="s">
        <v>1305</v>
      </c>
      <c r="D69" s="51">
        <v>0</v>
      </c>
    </row>
    <row r="70" spans="1:4">
      <c r="A70" s="14"/>
      <c r="B70" s="51"/>
      <c r="C70" s="14" t="s">
        <v>1328</v>
      </c>
      <c r="D70" s="51">
        <v>8</v>
      </c>
    </row>
    <row r="71" spans="1:4">
      <c r="A71" s="14"/>
      <c r="B71" s="51"/>
      <c r="C71" s="31" t="s">
        <v>1329</v>
      </c>
      <c r="D71" s="51">
        <v>0</v>
      </c>
    </row>
    <row r="72" spans="1:4">
      <c r="A72" s="14"/>
      <c r="B72" s="51"/>
      <c r="C72" s="31" t="s">
        <v>1330</v>
      </c>
      <c r="D72" s="176">
        <v>0</v>
      </c>
    </row>
    <row r="73" spans="1:4">
      <c r="A73" s="31" t="s">
        <v>1238</v>
      </c>
      <c r="B73" s="51">
        <v>116</v>
      </c>
      <c r="C73" s="31" t="s">
        <v>1331</v>
      </c>
      <c r="D73" s="51">
        <f t="shared" ref="D73" si="14">SUM(D74:D76)</f>
        <v>434</v>
      </c>
    </row>
    <row r="74" spans="1:4">
      <c r="A74" s="31"/>
      <c r="B74" s="51"/>
      <c r="C74" s="31" t="s">
        <v>1332</v>
      </c>
      <c r="D74" s="51">
        <v>434</v>
      </c>
    </row>
    <row r="75" spans="1:4">
      <c r="A75" s="31"/>
      <c r="B75" s="51"/>
      <c r="C75" s="31" t="s">
        <v>1333</v>
      </c>
      <c r="D75" s="51">
        <v>0</v>
      </c>
    </row>
    <row r="76" spans="1:4">
      <c r="A76" s="31"/>
      <c r="B76" s="51"/>
      <c r="C76" s="31" t="s">
        <v>1334</v>
      </c>
      <c r="D76" s="176">
        <v>0</v>
      </c>
    </row>
    <row r="77" spans="1:4">
      <c r="A77" s="31" t="s">
        <v>1335</v>
      </c>
      <c r="B77" s="51">
        <v>0</v>
      </c>
      <c r="C77" s="31" t="s">
        <v>1336</v>
      </c>
      <c r="D77" s="51">
        <f t="shared" ref="D77" si="15">SUM(D78,D84,D85)</f>
        <v>1297</v>
      </c>
    </row>
    <row r="78" spans="1:4">
      <c r="A78" s="14" t="s">
        <v>1337</v>
      </c>
      <c r="B78" s="51">
        <v>0</v>
      </c>
      <c r="C78" s="31" t="s">
        <v>1338</v>
      </c>
      <c r="D78" s="51">
        <f t="shared" ref="D78" si="16">SUM(D79:D83)</f>
        <v>1297</v>
      </c>
    </row>
    <row r="79" spans="1:4">
      <c r="A79" s="14" t="s">
        <v>1339</v>
      </c>
      <c r="B79" s="51">
        <v>0</v>
      </c>
      <c r="C79" s="14" t="s">
        <v>1340</v>
      </c>
      <c r="D79" s="51">
        <v>0</v>
      </c>
    </row>
    <row r="80" spans="1:4">
      <c r="A80" s="31"/>
      <c r="B80" s="51"/>
      <c r="C80" s="14" t="s">
        <v>1341</v>
      </c>
      <c r="D80" s="51">
        <v>0</v>
      </c>
    </row>
    <row r="81" spans="1:4">
      <c r="A81" s="14"/>
      <c r="B81" s="51"/>
      <c r="C81" s="14" t="s">
        <v>1342</v>
      </c>
      <c r="D81" s="51">
        <v>1297</v>
      </c>
    </row>
    <row r="82" spans="1:4">
      <c r="A82" s="14"/>
      <c r="B82" s="51"/>
      <c r="C82" s="14" t="s">
        <v>1343</v>
      </c>
      <c r="D82" s="51">
        <v>0</v>
      </c>
    </row>
    <row r="83" spans="1:4">
      <c r="A83" s="14"/>
      <c r="B83" s="51"/>
      <c r="C83" s="14" t="s">
        <v>1344</v>
      </c>
      <c r="D83" s="51">
        <v>0</v>
      </c>
    </row>
    <row r="84" spans="1:4">
      <c r="A84" s="14"/>
      <c r="B84" s="51"/>
      <c r="C84" s="31" t="s">
        <v>1345</v>
      </c>
      <c r="D84" s="51">
        <v>0</v>
      </c>
    </row>
    <row r="85" spans="1:4">
      <c r="A85" s="14"/>
      <c r="B85" s="51"/>
      <c r="C85" s="31" t="s">
        <v>1346</v>
      </c>
      <c r="D85" s="176">
        <v>0</v>
      </c>
    </row>
    <row r="86" spans="1:4">
      <c r="A86" s="31" t="s">
        <v>1239</v>
      </c>
      <c r="B86" s="51">
        <v>216</v>
      </c>
      <c r="C86" s="31" t="s">
        <v>1347</v>
      </c>
      <c r="D86" s="51">
        <f t="shared" ref="D86" si="17">SUM(D87,D93,D94)</f>
        <v>212</v>
      </c>
    </row>
    <row r="87" spans="1:4">
      <c r="A87" s="14"/>
      <c r="B87" s="51"/>
      <c r="C87" s="31" t="s">
        <v>1348</v>
      </c>
      <c r="D87" s="51">
        <f t="shared" ref="D87" si="18">SUM(D88:D92)</f>
        <v>212</v>
      </c>
    </row>
    <row r="88" spans="1:4">
      <c r="A88" s="14"/>
      <c r="B88" s="51"/>
      <c r="C88" s="14" t="s">
        <v>1319</v>
      </c>
      <c r="D88" s="51">
        <v>186</v>
      </c>
    </row>
    <row r="89" spans="1:4">
      <c r="A89" s="14"/>
      <c r="B89" s="51"/>
      <c r="C89" s="14" t="s">
        <v>1320</v>
      </c>
      <c r="D89" s="51">
        <v>4</v>
      </c>
    </row>
    <row r="90" spans="1:4">
      <c r="A90" s="14"/>
      <c r="B90" s="51"/>
      <c r="C90" s="14" t="s">
        <v>1321</v>
      </c>
      <c r="D90" s="51">
        <v>0</v>
      </c>
    </row>
    <row r="91" spans="1:4">
      <c r="A91" s="14"/>
      <c r="B91" s="51"/>
      <c r="C91" s="14" t="s">
        <v>1322</v>
      </c>
      <c r="D91" s="51">
        <v>0</v>
      </c>
    </row>
    <row r="92" spans="1:4">
      <c r="A92" s="178"/>
      <c r="B92" s="177"/>
      <c r="C92" s="14" t="s">
        <v>1349</v>
      </c>
      <c r="D92" s="51">
        <v>22</v>
      </c>
    </row>
    <row r="93" spans="1:4">
      <c r="A93" s="178"/>
      <c r="B93" s="177"/>
      <c r="C93" s="31" t="s">
        <v>1350</v>
      </c>
      <c r="D93" s="51">
        <v>0</v>
      </c>
    </row>
    <row r="94" spans="1:4">
      <c r="A94" s="178"/>
      <c r="B94" s="51"/>
      <c r="C94" s="31" t="s">
        <v>1351</v>
      </c>
      <c r="D94" s="176">
        <v>0</v>
      </c>
    </row>
    <row r="95" spans="1:4">
      <c r="A95" s="31" t="s">
        <v>1240</v>
      </c>
      <c r="B95" s="51">
        <v>622</v>
      </c>
      <c r="C95" s="31" t="s">
        <v>1352</v>
      </c>
      <c r="D95" s="51">
        <f t="shared" ref="D95" si="19">SUM(D96,D100,D101)</f>
        <v>500</v>
      </c>
    </row>
    <row r="96" spans="1:4">
      <c r="A96" s="14"/>
      <c r="B96" s="51"/>
      <c r="C96" s="31" t="s">
        <v>1353</v>
      </c>
      <c r="D96" s="51">
        <f t="shared" ref="D96" si="20">SUM(D97:D99)</f>
        <v>500</v>
      </c>
    </row>
    <row r="97" spans="1:4">
      <c r="A97" s="14"/>
      <c r="B97" s="51"/>
      <c r="C97" s="14" t="s">
        <v>1354</v>
      </c>
      <c r="D97" s="51">
        <v>475</v>
      </c>
    </row>
    <row r="98" spans="1:4">
      <c r="A98" s="14"/>
      <c r="B98" s="51"/>
      <c r="C98" s="14" t="s">
        <v>1355</v>
      </c>
      <c r="D98" s="51">
        <v>25</v>
      </c>
    </row>
    <row r="99" spans="1:4">
      <c r="A99" s="14"/>
      <c r="B99" s="51"/>
      <c r="C99" s="14" t="s">
        <v>2423</v>
      </c>
      <c r="D99" s="51">
        <v>0</v>
      </c>
    </row>
    <row r="100" spans="1:4">
      <c r="A100" s="14"/>
      <c r="B100" s="51"/>
      <c r="C100" s="31" t="s">
        <v>1356</v>
      </c>
      <c r="D100" s="51">
        <v>0</v>
      </c>
    </row>
    <row r="101" spans="1:4">
      <c r="A101" s="14"/>
      <c r="B101" s="51"/>
      <c r="C101" s="31" t="s">
        <v>1357</v>
      </c>
      <c r="D101" s="176">
        <v>0</v>
      </c>
    </row>
    <row r="102" spans="1:4">
      <c r="A102" s="31" t="s">
        <v>1242</v>
      </c>
      <c r="B102" s="51"/>
      <c r="C102" s="31" t="s">
        <v>1358</v>
      </c>
      <c r="D102" s="51">
        <f t="shared" ref="D102" si="21">SUM(D103,D109,D110)</f>
        <v>0</v>
      </c>
    </row>
    <row r="103" spans="1:4">
      <c r="A103" s="31"/>
      <c r="B103" s="51"/>
      <c r="C103" s="31" t="s">
        <v>1359</v>
      </c>
      <c r="D103" s="51">
        <f t="shared" ref="D103" si="22">SUM(D104:D108)</f>
        <v>0</v>
      </c>
    </row>
    <row r="104" spans="1:4">
      <c r="A104" s="31"/>
      <c r="B104" s="51"/>
      <c r="C104" s="14" t="s">
        <v>1360</v>
      </c>
      <c r="D104" s="51">
        <v>0</v>
      </c>
    </row>
    <row r="105" spans="1:4">
      <c r="A105" s="31"/>
      <c r="B105" s="51"/>
      <c r="C105" s="14" t="s">
        <v>1361</v>
      </c>
      <c r="D105" s="51">
        <v>0</v>
      </c>
    </row>
    <row r="106" spans="1:4">
      <c r="A106" s="31"/>
      <c r="B106" s="51"/>
      <c r="C106" s="14" t="s">
        <v>1362</v>
      </c>
      <c r="D106" s="51">
        <v>0</v>
      </c>
    </row>
    <row r="107" spans="1:4">
      <c r="A107" s="31"/>
      <c r="B107" s="51"/>
      <c r="C107" s="14" t="s">
        <v>1363</v>
      </c>
      <c r="D107" s="51">
        <v>0</v>
      </c>
    </row>
    <row r="108" spans="1:4">
      <c r="A108" s="31"/>
      <c r="B108" s="51"/>
      <c r="C108" s="14" t="s">
        <v>1364</v>
      </c>
      <c r="D108" s="51">
        <v>0</v>
      </c>
    </row>
    <row r="109" spans="1:4">
      <c r="A109" s="31"/>
      <c r="B109" s="51"/>
      <c r="C109" s="31" t="s">
        <v>1365</v>
      </c>
      <c r="D109" s="51">
        <v>0</v>
      </c>
    </row>
    <row r="110" spans="1:4">
      <c r="A110" s="31"/>
      <c r="B110" s="51"/>
      <c r="C110" s="31" t="s">
        <v>1366</v>
      </c>
      <c r="D110" s="176">
        <v>0</v>
      </c>
    </row>
    <row r="111" spans="1:4">
      <c r="A111" s="31" t="s">
        <v>1367</v>
      </c>
      <c r="B111" s="51">
        <v>0</v>
      </c>
      <c r="C111" s="31" t="s">
        <v>1368</v>
      </c>
      <c r="D111" s="51">
        <f t="shared" ref="D111" si="23">SUM(D112,D117,D118)</f>
        <v>76</v>
      </c>
    </row>
    <row r="112" spans="1:4">
      <c r="A112" s="14" t="s">
        <v>1369</v>
      </c>
      <c r="B112" s="51">
        <v>0</v>
      </c>
      <c r="C112" s="31" t="s">
        <v>1370</v>
      </c>
      <c r="D112" s="51">
        <f t="shared" ref="D112" si="24">SUM(D113:D116)</f>
        <v>76</v>
      </c>
    </row>
    <row r="113" spans="1:4">
      <c r="A113" s="14" t="s">
        <v>1371</v>
      </c>
      <c r="B113" s="51">
        <v>0</v>
      </c>
      <c r="C113" s="14" t="s">
        <v>1279</v>
      </c>
      <c r="D113" s="51">
        <v>76</v>
      </c>
    </row>
    <row r="114" spans="1:4">
      <c r="A114" s="14"/>
      <c r="B114" s="51"/>
      <c r="C114" s="14" t="s">
        <v>1372</v>
      </c>
      <c r="D114" s="51">
        <v>0</v>
      </c>
    </row>
    <row r="115" spans="1:4">
      <c r="A115" s="31"/>
      <c r="B115" s="51"/>
      <c r="C115" s="14" t="s">
        <v>1373</v>
      </c>
      <c r="D115" s="51">
        <v>0</v>
      </c>
    </row>
    <row r="116" spans="1:4">
      <c r="A116" s="31"/>
      <c r="B116" s="51"/>
      <c r="C116" s="14" t="s">
        <v>1374</v>
      </c>
      <c r="D116" s="51">
        <v>0</v>
      </c>
    </row>
    <row r="117" spans="1:4">
      <c r="A117" s="31"/>
      <c r="B117" s="51"/>
      <c r="C117" s="31" t="s">
        <v>1375</v>
      </c>
      <c r="D117" s="51">
        <v>0</v>
      </c>
    </row>
    <row r="118" spans="1:4">
      <c r="A118" s="31"/>
      <c r="B118" s="51"/>
      <c r="C118" s="31" t="s">
        <v>1376</v>
      </c>
      <c r="D118" s="176">
        <v>0</v>
      </c>
    </row>
    <row r="119" spans="1:4">
      <c r="A119" s="31" t="s">
        <v>1377</v>
      </c>
      <c r="B119" s="51">
        <v>0</v>
      </c>
      <c r="C119" s="31" t="s">
        <v>1378</v>
      </c>
      <c r="D119" s="51">
        <f t="shared" ref="D119" si="25">SUM(D120:D123)</f>
        <v>0</v>
      </c>
    </row>
    <row r="120" spans="1:4">
      <c r="A120" s="31"/>
      <c r="B120" s="51"/>
      <c r="C120" s="14" t="s">
        <v>1273</v>
      </c>
      <c r="D120" s="51">
        <v>0</v>
      </c>
    </row>
    <row r="121" spans="1:4">
      <c r="A121" s="31"/>
      <c r="B121" s="51"/>
      <c r="C121" s="14" t="s">
        <v>1379</v>
      </c>
      <c r="D121" s="51">
        <v>0</v>
      </c>
    </row>
    <row r="122" spans="1:4">
      <c r="A122" s="31"/>
      <c r="B122" s="51"/>
      <c r="C122" s="14" t="s">
        <v>1380</v>
      </c>
      <c r="D122" s="51">
        <v>0</v>
      </c>
    </row>
    <row r="123" spans="1:4">
      <c r="A123" s="31"/>
      <c r="B123" s="51"/>
      <c r="C123" s="14" t="s">
        <v>1381</v>
      </c>
      <c r="D123" s="51">
        <v>0</v>
      </c>
    </row>
    <row r="124" spans="1:4">
      <c r="A124" s="31" t="s">
        <v>1382</v>
      </c>
      <c r="B124" s="51">
        <v>0</v>
      </c>
      <c r="C124" s="31" t="s">
        <v>1383</v>
      </c>
      <c r="D124" s="51">
        <f t="shared" ref="D124" si="26">SUM(D125,D128,D129)</f>
        <v>0</v>
      </c>
    </row>
    <row r="125" spans="1:4">
      <c r="A125" s="31"/>
      <c r="B125" s="51"/>
      <c r="C125" s="31" t="s">
        <v>1384</v>
      </c>
      <c r="D125" s="51">
        <f t="shared" ref="D125" si="27">SUM(D126:D127)</f>
        <v>0</v>
      </c>
    </row>
    <row r="126" spans="1:4">
      <c r="A126" s="31"/>
      <c r="B126" s="80"/>
      <c r="C126" s="14" t="s">
        <v>961</v>
      </c>
      <c r="D126" s="51">
        <v>0</v>
      </c>
    </row>
    <row r="127" spans="1:4">
      <c r="A127" s="31"/>
      <c r="B127" s="80"/>
      <c r="C127" s="14" t="s">
        <v>1385</v>
      </c>
      <c r="D127" s="51">
        <v>0</v>
      </c>
    </row>
    <row r="128" spans="1:4">
      <c r="A128" s="31"/>
      <c r="B128" s="80"/>
      <c r="C128" s="31" t="s">
        <v>1386</v>
      </c>
      <c r="D128" s="51">
        <v>0</v>
      </c>
    </row>
    <row r="129" spans="1:4">
      <c r="A129" s="31"/>
      <c r="B129" s="51"/>
      <c r="C129" s="31" t="s">
        <v>1387</v>
      </c>
      <c r="D129" s="176">
        <v>0</v>
      </c>
    </row>
    <row r="130" spans="1:4">
      <c r="A130" s="31" t="s">
        <v>1388</v>
      </c>
      <c r="B130" s="51">
        <v>0</v>
      </c>
      <c r="C130" s="31" t="s">
        <v>1389</v>
      </c>
      <c r="D130" s="51">
        <f t="shared" ref="D130" si="28">SUM(D131,D136,D137)</f>
        <v>0</v>
      </c>
    </row>
    <row r="131" spans="1:4">
      <c r="A131" s="14" t="s">
        <v>1390</v>
      </c>
      <c r="B131" s="51">
        <v>0</v>
      </c>
      <c r="C131" s="31" t="s">
        <v>1391</v>
      </c>
      <c r="D131" s="51">
        <f t="shared" ref="D131" si="29">SUM(D132:D135)</f>
        <v>0</v>
      </c>
    </row>
    <row r="132" spans="1:4">
      <c r="A132" s="14" t="s">
        <v>1392</v>
      </c>
      <c r="B132" s="51">
        <v>0</v>
      </c>
      <c r="C132" s="14" t="s">
        <v>961</v>
      </c>
      <c r="D132" s="51">
        <v>0</v>
      </c>
    </row>
    <row r="133" spans="1:4">
      <c r="A133" s="14" t="s">
        <v>1393</v>
      </c>
      <c r="B133" s="51">
        <v>0</v>
      </c>
      <c r="C133" s="14" t="s">
        <v>1394</v>
      </c>
      <c r="D133" s="51">
        <v>0</v>
      </c>
    </row>
    <row r="134" spans="1:4">
      <c r="A134" s="14"/>
      <c r="B134" s="51"/>
      <c r="C134" s="14" t="s">
        <v>1395</v>
      </c>
      <c r="D134" s="51">
        <v>0</v>
      </c>
    </row>
    <row r="135" spans="1:4">
      <c r="A135" s="14"/>
      <c r="B135" s="51"/>
      <c r="C135" s="14" t="s">
        <v>1396</v>
      </c>
      <c r="D135" s="51">
        <v>0</v>
      </c>
    </row>
    <row r="136" spans="1:4">
      <c r="A136" s="14"/>
      <c r="B136" s="51"/>
      <c r="C136" s="31" t="s">
        <v>1397</v>
      </c>
      <c r="D136" s="51">
        <v>0</v>
      </c>
    </row>
    <row r="137" spans="1:4">
      <c r="A137" s="14"/>
      <c r="B137" s="51"/>
      <c r="C137" s="31" t="s">
        <v>1398</v>
      </c>
      <c r="D137" s="176">
        <v>0</v>
      </c>
    </row>
    <row r="138" spans="1:4">
      <c r="A138" s="31" t="s">
        <v>1399</v>
      </c>
      <c r="B138" s="51">
        <v>0</v>
      </c>
      <c r="C138" s="31" t="s">
        <v>1400</v>
      </c>
      <c r="D138" s="51">
        <f t="shared" ref="D138" si="30">SUM(D139,D144,D145)</f>
        <v>0</v>
      </c>
    </row>
    <row r="139" spans="1:4">
      <c r="A139" s="14"/>
      <c r="B139" s="51"/>
      <c r="C139" s="31" t="s">
        <v>1401</v>
      </c>
      <c r="D139" s="51">
        <f t="shared" ref="D139" si="31">SUM(D140:D143)</f>
        <v>0</v>
      </c>
    </row>
    <row r="140" spans="1:4">
      <c r="A140" s="14"/>
      <c r="B140" s="51"/>
      <c r="C140" s="14" t="s">
        <v>1402</v>
      </c>
      <c r="D140" s="51">
        <v>0</v>
      </c>
    </row>
    <row r="141" spans="1:4">
      <c r="A141" s="14"/>
      <c r="B141" s="51"/>
      <c r="C141" s="14" t="s">
        <v>995</v>
      </c>
      <c r="D141" s="51">
        <v>0</v>
      </c>
    </row>
    <row r="142" spans="1:4">
      <c r="A142" s="14"/>
      <c r="B142" s="51"/>
      <c r="C142" s="14" t="s">
        <v>1403</v>
      </c>
      <c r="D142" s="51">
        <v>0</v>
      </c>
    </row>
    <row r="143" spans="1:4">
      <c r="A143" s="14"/>
      <c r="B143" s="51"/>
      <c r="C143" s="14" t="s">
        <v>1404</v>
      </c>
      <c r="D143" s="51">
        <v>0</v>
      </c>
    </row>
    <row r="144" spans="1:4">
      <c r="A144" s="14"/>
      <c r="B144" s="51"/>
      <c r="C144" s="31" t="s">
        <v>1405</v>
      </c>
      <c r="D144" s="51">
        <v>0</v>
      </c>
    </row>
    <row r="145" spans="1:4">
      <c r="A145" s="14"/>
      <c r="B145" s="51"/>
      <c r="C145" s="31" t="s">
        <v>1406</v>
      </c>
      <c r="D145" s="176">
        <v>0</v>
      </c>
    </row>
    <row r="146" spans="1:4">
      <c r="A146" s="31" t="s">
        <v>1407</v>
      </c>
      <c r="B146" s="51">
        <v>0</v>
      </c>
      <c r="C146" s="31" t="s">
        <v>1408</v>
      </c>
      <c r="D146" s="51">
        <f t="shared" ref="D146" si="32">SUM(D147,D152,D153)</f>
        <v>0</v>
      </c>
    </row>
    <row r="147" spans="1:4">
      <c r="A147" s="14"/>
      <c r="B147" s="51"/>
      <c r="C147" s="31" t="s">
        <v>1409</v>
      </c>
      <c r="D147" s="51">
        <f t="shared" ref="D147" si="33">SUM(D148:D151)</f>
        <v>0</v>
      </c>
    </row>
    <row r="148" spans="1:4">
      <c r="A148" s="14"/>
      <c r="B148" s="51"/>
      <c r="C148" s="14" t="s">
        <v>1403</v>
      </c>
      <c r="D148" s="51">
        <v>0</v>
      </c>
    </row>
    <row r="149" spans="1:4">
      <c r="A149" s="14"/>
      <c r="B149" s="51"/>
      <c r="C149" s="14" t="s">
        <v>1410</v>
      </c>
      <c r="D149" s="51">
        <v>0</v>
      </c>
    </row>
    <row r="150" spans="1:4">
      <c r="A150" s="14"/>
      <c r="B150" s="51"/>
      <c r="C150" s="14" t="s">
        <v>1411</v>
      </c>
      <c r="D150" s="51">
        <v>0</v>
      </c>
    </row>
    <row r="151" spans="1:4">
      <c r="A151" s="14"/>
      <c r="B151" s="51"/>
      <c r="C151" s="14" t="s">
        <v>1412</v>
      </c>
      <c r="D151" s="51">
        <v>0</v>
      </c>
    </row>
    <row r="152" spans="1:4">
      <c r="A152" s="14"/>
      <c r="B152" s="51"/>
      <c r="C152" s="31" t="s">
        <v>1413</v>
      </c>
      <c r="D152" s="51">
        <v>0</v>
      </c>
    </row>
    <row r="153" spans="1:4">
      <c r="A153" s="14"/>
      <c r="B153" s="51"/>
      <c r="C153" s="31" t="s">
        <v>1414</v>
      </c>
      <c r="D153" s="176">
        <v>0</v>
      </c>
    </row>
    <row r="154" spans="1:4">
      <c r="A154" s="31" t="s">
        <v>1244</v>
      </c>
      <c r="B154" s="51"/>
      <c r="C154" s="31" t="s">
        <v>1415</v>
      </c>
      <c r="D154" s="51">
        <f t="shared" ref="D154" si="34">SUM(D155,D160,D161)</f>
        <v>0</v>
      </c>
    </row>
    <row r="155" spans="1:4">
      <c r="A155" s="14"/>
      <c r="B155" s="51"/>
      <c r="C155" s="31" t="s">
        <v>1416</v>
      </c>
      <c r="D155" s="51">
        <f t="shared" ref="D155" si="35">SUM(D156:D159)</f>
        <v>0</v>
      </c>
    </row>
    <row r="156" spans="1:4">
      <c r="A156" s="14"/>
      <c r="B156" s="51"/>
      <c r="C156" s="14" t="s">
        <v>1004</v>
      </c>
      <c r="D156" s="51">
        <v>0</v>
      </c>
    </row>
    <row r="157" spans="1:4">
      <c r="A157" s="14"/>
      <c r="B157" s="51"/>
      <c r="C157" s="14" t="s">
        <v>1417</v>
      </c>
      <c r="D157" s="51">
        <v>0</v>
      </c>
    </row>
    <row r="158" spans="1:4">
      <c r="A158" s="14"/>
      <c r="B158" s="51"/>
      <c r="C158" s="14" t="s">
        <v>1418</v>
      </c>
      <c r="D158" s="51">
        <v>0</v>
      </c>
    </row>
    <row r="159" spans="1:4">
      <c r="A159" s="14"/>
      <c r="B159" s="51"/>
      <c r="C159" s="14" t="s">
        <v>1419</v>
      </c>
      <c r="D159" s="51">
        <v>0</v>
      </c>
    </row>
    <row r="160" spans="1:4">
      <c r="A160" s="14"/>
      <c r="B160" s="51"/>
      <c r="C160" s="31" t="s">
        <v>1420</v>
      </c>
      <c r="D160" s="51">
        <v>0</v>
      </c>
    </row>
    <row r="161" spans="1:4">
      <c r="A161" s="14"/>
      <c r="B161" s="51"/>
      <c r="C161" s="31" t="s">
        <v>1421</v>
      </c>
      <c r="D161" s="176">
        <v>0</v>
      </c>
    </row>
    <row r="162" spans="1:4">
      <c r="A162" s="31" t="s">
        <v>1422</v>
      </c>
      <c r="B162" s="51">
        <v>0</v>
      </c>
      <c r="C162" s="31" t="s">
        <v>1423</v>
      </c>
      <c r="D162" s="51">
        <f t="shared" ref="D162" si="36">SUM(D163:D170)</f>
        <v>0</v>
      </c>
    </row>
    <row r="163" spans="1:4">
      <c r="A163" s="14"/>
      <c r="B163" s="51"/>
      <c r="C163" s="14" t="s">
        <v>1424</v>
      </c>
      <c r="D163" s="51">
        <v>0</v>
      </c>
    </row>
    <row r="164" spans="1:4">
      <c r="A164" s="14"/>
      <c r="B164" s="51"/>
      <c r="C164" s="14" t="s">
        <v>1425</v>
      </c>
      <c r="D164" s="51">
        <v>0</v>
      </c>
    </row>
    <row r="165" spans="1:4">
      <c r="A165" s="14"/>
      <c r="B165" s="51"/>
      <c r="C165" s="14" t="s">
        <v>1426</v>
      </c>
      <c r="D165" s="51">
        <v>0</v>
      </c>
    </row>
    <row r="166" spans="1:4">
      <c r="A166" s="14"/>
      <c r="B166" s="51"/>
      <c r="C166" s="14" t="s">
        <v>1427</v>
      </c>
      <c r="D166" s="51">
        <v>0</v>
      </c>
    </row>
    <row r="167" spans="1:4">
      <c r="A167" s="14"/>
      <c r="B167" s="51"/>
      <c r="C167" s="14" t="s">
        <v>1428</v>
      </c>
      <c r="D167" s="51">
        <v>0</v>
      </c>
    </row>
    <row r="168" spans="1:4">
      <c r="A168" s="14"/>
      <c r="B168" s="51"/>
      <c r="C168" s="14" t="s">
        <v>1429</v>
      </c>
      <c r="D168" s="51">
        <v>0</v>
      </c>
    </row>
    <row r="169" spans="1:4">
      <c r="A169" s="14"/>
      <c r="B169" s="51"/>
      <c r="C169" s="14" t="s">
        <v>1430</v>
      </c>
      <c r="D169" s="51">
        <v>0</v>
      </c>
    </row>
    <row r="170" spans="1:4">
      <c r="A170" s="14"/>
      <c r="B170" s="51"/>
      <c r="C170" s="14" t="s">
        <v>1431</v>
      </c>
      <c r="D170" s="176">
        <v>0</v>
      </c>
    </row>
    <row r="171" spans="1:4">
      <c r="A171" s="31" t="s">
        <v>1432</v>
      </c>
      <c r="B171" s="51">
        <v>0</v>
      </c>
      <c r="C171" s="31" t="s">
        <v>1433</v>
      </c>
      <c r="D171" s="51">
        <f t="shared" ref="D171" si="37">SUM(D172:D177)</f>
        <v>0</v>
      </c>
    </row>
    <row r="172" spans="1:4">
      <c r="A172" s="31"/>
      <c r="B172" s="177"/>
      <c r="C172" s="14" t="s">
        <v>1434</v>
      </c>
      <c r="D172" s="51">
        <v>0</v>
      </c>
    </row>
    <row r="173" spans="1:4">
      <c r="A173" s="31"/>
      <c r="B173" s="177"/>
      <c r="C173" s="14" t="s">
        <v>1435</v>
      </c>
      <c r="D173" s="51">
        <v>0</v>
      </c>
    </row>
    <row r="174" spans="1:4">
      <c r="A174" s="31"/>
      <c r="B174" s="177"/>
      <c r="C174" s="14" t="s">
        <v>1436</v>
      </c>
      <c r="D174" s="51">
        <v>0</v>
      </c>
    </row>
    <row r="175" spans="1:4">
      <c r="A175" s="31"/>
      <c r="B175" s="177"/>
      <c r="C175" s="14" t="s">
        <v>1437</v>
      </c>
      <c r="D175" s="51">
        <v>0</v>
      </c>
    </row>
    <row r="176" spans="1:4">
      <c r="A176" s="31"/>
      <c r="B176" s="177"/>
      <c r="C176" s="14" t="s">
        <v>1438</v>
      </c>
      <c r="D176" s="51">
        <v>0</v>
      </c>
    </row>
    <row r="177" spans="1:4">
      <c r="A177" s="31"/>
      <c r="B177" s="51"/>
      <c r="C177" s="14" t="s">
        <v>1439</v>
      </c>
      <c r="D177" s="176">
        <v>0</v>
      </c>
    </row>
    <row r="178" spans="1:4">
      <c r="A178" s="31" t="s">
        <v>1440</v>
      </c>
      <c r="B178" s="51">
        <v>0</v>
      </c>
      <c r="C178" s="31" t="s">
        <v>1441</v>
      </c>
      <c r="D178" s="51">
        <f t="shared" ref="D178" si="38">SUM(D179:D186)</f>
        <v>0</v>
      </c>
    </row>
    <row r="179" spans="1:4">
      <c r="A179" s="31"/>
      <c r="B179" s="177"/>
      <c r="C179" s="14" t="s">
        <v>1442</v>
      </c>
      <c r="D179" s="51">
        <v>0</v>
      </c>
    </row>
    <row r="180" spans="1:4">
      <c r="A180" s="31"/>
      <c r="B180" s="177"/>
      <c r="C180" s="14" t="s">
        <v>1443</v>
      </c>
      <c r="D180" s="51">
        <v>0</v>
      </c>
    </row>
    <row r="181" spans="1:4">
      <c r="A181" s="31"/>
      <c r="B181" s="177"/>
      <c r="C181" s="14" t="s">
        <v>1444</v>
      </c>
      <c r="D181" s="51">
        <v>0</v>
      </c>
    </row>
    <row r="182" spans="1:4">
      <c r="A182" s="31"/>
      <c r="B182" s="177"/>
      <c r="C182" s="14" t="s">
        <v>1445</v>
      </c>
      <c r="D182" s="51">
        <v>0</v>
      </c>
    </row>
    <row r="183" spans="1:4">
      <c r="A183" s="31"/>
      <c r="B183" s="177"/>
      <c r="C183" s="14" t="s">
        <v>1446</v>
      </c>
      <c r="D183" s="51">
        <v>0</v>
      </c>
    </row>
    <row r="184" spans="1:4">
      <c r="A184" s="31"/>
      <c r="B184" s="177"/>
      <c r="C184" s="14" t="s">
        <v>1447</v>
      </c>
      <c r="D184" s="51">
        <v>0</v>
      </c>
    </row>
    <row r="185" spans="1:4">
      <c r="A185" s="31"/>
      <c r="B185" s="177"/>
      <c r="C185" s="14" t="s">
        <v>1448</v>
      </c>
      <c r="D185" s="51">
        <v>0</v>
      </c>
    </row>
    <row r="186" spans="1:4">
      <c r="A186" s="31"/>
      <c r="B186" s="51"/>
      <c r="C186" s="14" t="s">
        <v>1449</v>
      </c>
      <c r="D186" s="176">
        <v>0</v>
      </c>
    </row>
    <row r="187" spans="1:4">
      <c r="A187" s="31" t="s">
        <v>1245</v>
      </c>
      <c r="B187" s="51"/>
      <c r="C187" s="31" t="s">
        <v>1450</v>
      </c>
      <c r="D187" s="51">
        <f t="shared" ref="D187" si="39">SUM(D188,D195,D196)</f>
        <v>0</v>
      </c>
    </row>
    <row r="188" spans="1:4">
      <c r="A188" s="31"/>
      <c r="B188" s="51"/>
      <c r="C188" s="31" t="s">
        <v>1451</v>
      </c>
      <c r="D188" s="51">
        <f t="shared" ref="D188" si="40">SUM(D189:D194)</f>
        <v>0</v>
      </c>
    </row>
    <row r="189" spans="1:4">
      <c r="A189" s="31"/>
      <c r="B189" s="51"/>
      <c r="C189" s="14" t="s">
        <v>1452</v>
      </c>
      <c r="D189" s="51">
        <v>0</v>
      </c>
    </row>
    <row r="190" spans="1:4">
      <c r="A190" s="31"/>
      <c r="B190" s="51"/>
      <c r="C190" s="14" t="s">
        <v>1453</v>
      </c>
      <c r="D190" s="51">
        <v>0</v>
      </c>
    </row>
    <row r="191" spans="1:4">
      <c r="A191" s="31"/>
      <c r="B191" s="51"/>
      <c r="C191" s="14" t="s">
        <v>1454</v>
      </c>
      <c r="D191" s="51">
        <v>0</v>
      </c>
    </row>
    <row r="192" spans="1:4">
      <c r="A192" s="31"/>
      <c r="B192" s="51"/>
      <c r="C192" s="14" t="s">
        <v>1455</v>
      </c>
      <c r="D192" s="51">
        <v>0</v>
      </c>
    </row>
    <row r="193" spans="1:4">
      <c r="A193" s="31"/>
      <c r="B193" s="51"/>
      <c r="C193" s="14" t="s">
        <v>1456</v>
      </c>
      <c r="D193" s="51">
        <v>0</v>
      </c>
    </row>
    <row r="194" spans="1:4">
      <c r="A194" s="31"/>
      <c r="B194" s="51"/>
      <c r="C194" s="14" t="s">
        <v>1457</v>
      </c>
      <c r="D194" s="51">
        <v>0</v>
      </c>
    </row>
    <row r="195" spans="1:4">
      <c r="A195" s="31"/>
      <c r="B195" s="51"/>
      <c r="C195" s="31" t="s">
        <v>1458</v>
      </c>
      <c r="D195" s="51">
        <v>0</v>
      </c>
    </row>
    <row r="196" spans="1:4">
      <c r="A196" s="31"/>
      <c r="B196" s="51"/>
      <c r="C196" s="31" t="s">
        <v>1459</v>
      </c>
      <c r="D196" s="176">
        <v>0</v>
      </c>
    </row>
    <row r="197" spans="1:4">
      <c r="A197" s="31" t="s">
        <v>1246</v>
      </c>
      <c r="B197" s="51">
        <v>13</v>
      </c>
      <c r="C197" s="31" t="s">
        <v>1460</v>
      </c>
      <c r="D197" s="51">
        <f t="shared" ref="D197" si="41">SUM(D198,D204,D205)</f>
        <v>11</v>
      </c>
    </row>
    <row r="198" spans="1:4">
      <c r="A198" s="31"/>
      <c r="B198" s="51"/>
      <c r="C198" s="31" t="s">
        <v>1461</v>
      </c>
      <c r="D198" s="51">
        <f t="shared" ref="D198" si="42">SUM(D199:D203)</f>
        <v>11</v>
      </c>
    </row>
    <row r="199" spans="1:4">
      <c r="A199" s="31"/>
      <c r="B199" s="51"/>
      <c r="C199" s="14" t="s">
        <v>1462</v>
      </c>
      <c r="D199" s="51">
        <v>0</v>
      </c>
    </row>
    <row r="200" spans="1:4">
      <c r="A200" s="31"/>
      <c r="B200" s="51"/>
      <c r="C200" s="14" t="s">
        <v>1463</v>
      </c>
      <c r="D200" s="51">
        <v>0</v>
      </c>
    </row>
    <row r="201" spans="1:4">
      <c r="A201" s="31"/>
      <c r="B201" s="51"/>
      <c r="C201" s="14" t="s">
        <v>1464</v>
      </c>
      <c r="D201" s="51">
        <v>0</v>
      </c>
    </row>
    <row r="202" spans="1:4">
      <c r="A202" s="31"/>
      <c r="B202" s="51"/>
      <c r="C202" s="14" t="s">
        <v>1465</v>
      </c>
      <c r="D202" s="51">
        <v>0</v>
      </c>
    </row>
    <row r="203" spans="1:4">
      <c r="A203" s="31"/>
      <c r="B203" s="51"/>
      <c r="C203" s="14" t="s">
        <v>1466</v>
      </c>
      <c r="D203" s="51">
        <v>11</v>
      </c>
    </row>
    <row r="204" spans="1:4">
      <c r="A204" s="31"/>
      <c r="B204" s="51"/>
      <c r="C204" s="31" t="s">
        <v>1467</v>
      </c>
      <c r="D204" s="51">
        <v>0</v>
      </c>
    </row>
    <row r="205" spans="1:4">
      <c r="A205" s="31"/>
      <c r="B205" s="51"/>
      <c r="C205" s="31" t="s">
        <v>1468</v>
      </c>
      <c r="D205" s="176">
        <v>0</v>
      </c>
    </row>
    <row r="206" spans="1:4">
      <c r="A206" s="31" t="s">
        <v>1469</v>
      </c>
      <c r="B206" s="51">
        <v>0</v>
      </c>
      <c r="C206" s="31" t="s">
        <v>1470</v>
      </c>
      <c r="D206" s="51">
        <f t="shared" ref="D206" si="43">SUM(D207:D209)</f>
        <v>0</v>
      </c>
    </row>
    <row r="207" spans="1:4">
      <c r="A207" s="14" t="s">
        <v>1471</v>
      </c>
      <c r="B207" s="51">
        <v>0</v>
      </c>
      <c r="C207" s="14" t="s">
        <v>1472</v>
      </c>
      <c r="D207" s="51">
        <v>0</v>
      </c>
    </row>
    <row r="208" spans="1:4">
      <c r="A208" s="14" t="s">
        <v>1473</v>
      </c>
      <c r="B208" s="51">
        <v>0</v>
      </c>
      <c r="C208" s="14" t="s">
        <v>1474</v>
      </c>
      <c r="D208" s="51">
        <v>0</v>
      </c>
    </row>
    <row r="209" spans="1:4">
      <c r="A209" s="31"/>
      <c r="B209" s="51"/>
      <c r="C209" s="14" t="s">
        <v>1475</v>
      </c>
      <c r="D209" s="176">
        <v>0</v>
      </c>
    </row>
    <row r="210" spans="1:4">
      <c r="A210" s="31" t="s">
        <v>1476</v>
      </c>
      <c r="B210" s="51">
        <v>0</v>
      </c>
      <c r="C210" s="31" t="s">
        <v>1477</v>
      </c>
      <c r="D210" s="51">
        <f t="shared" ref="D210" si="44">SUM(D211:D215)</f>
        <v>40</v>
      </c>
    </row>
    <row r="211" spans="1:4">
      <c r="A211" s="31"/>
      <c r="B211" s="51"/>
      <c r="C211" s="14" t="s">
        <v>1478</v>
      </c>
      <c r="D211" s="51">
        <v>0</v>
      </c>
    </row>
    <row r="212" spans="1:4">
      <c r="A212" s="31"/>
      <c r="B212" s="51"/>
      <c r="C212" s="14" t="s">
        <v>1479</v>
      </c>
      <c r="D212" s="51">
        <v>0</v>
      </c>
    </row>
    <row r="213" spans="1:4">
      <c r="A213" s="31"/>
      <c r="B213" s="51"/>
      <c r="C213" s="14" t="s">
        <v>1480</v>
      </c>
      <c r="D213" s="51">
        <v>0</v>
      </c>
    </row>
    <row r="214" spans="1:4">
      <c r="A214" s="31"/>
      <c r="B214" s="51"/>
      <c r="C214" s="14" t="s">
        <v>1481</v>
      </c>
      <c r="D214" s="51">
        <v>40</v>
      </c>
    </row>
    <row r="215" spans="1:4">
      <c r="A215" s="31"/>
      <c r="B215" s="51"/>
      <c r="C215" s="14" t="s">
        <v>1482</v>
      </c>
      <c r="D215" s="176">
        <v>0</v>
      </c>
    </row>
    <row r="216" spans="1:4">
      <c r="A216" s="31" t="s">
        <v>1483</v>
      </c>
      <c r="B216" s="51">
        <v>0</v>
      </c>
      <c r="C216" s="31" t="s">
        <v>1484</v>
      </c>
      <c r="D216" s="51">
        <v>0</v>
      </c>
    </row>
    <row r="217" spans="1:4">
      <c r="A217" s="31" t="s">
        <v>1485</v>
      </c>
      <c r="B217" s="51">
        <v>0</v>
      </c>
      <c r="C217" s="31" t="s">
        <v>1486</v>
      </c>
      <c r="D217" s="51">
        <v>0</v>
      </c>
    </row>
    <row r="218" spans="1:4">
      <c r="A218" s="31" t="s">
        <v>1487</v>
      </c>
      <c r="B218" s="51">
        <v>0</v>
      </c>
      <c r="C218" s="31" t="s">
        <v>1488</v>
      </c>
      <c r="D218" s="51">
        <f t="shared" ref="D218" si="45">SUM(D219:D226)</f>
        <v>0</v>
      </c>
    </row>
    <row r="219" spans="1:4">
      <c r="A219" s="14" t="s">
        <v>1489</v>
      </c>
      <c r="B219" s="51">
        <v>0</v>
      </c>
      <c r="C219" s="14" t="s">
        <v>1490</v>
      </c>
      <c r="D219" s="51">
        <v>0</v>
      </c>
    </row>
    <row r="220" spans="1:4">
      <c r="A220" s="14" t="s">
        <v>1491</v>
      </c>
      <c r="B220" s="51">
        <v>0</v>
      </c>
      <c r="C220" s="14" t="s">
        <v>1492</v>
      </c>
      <c r="D220" s="51">
        <v>0</v>
      </c>
    </row>
    <row r="221" spans="1:4">
      <c r="A221" s="14" t="s">
        <v>1493</v>
      </c>
      <c r="B221" s="51">
        <v>0</v>
      </c>
      <c r="C221" s="14" t="s">
        <v>1494</v>
      </c>
      <c r="D221" s="51">
        <v>0</v>
      </c>
    </row>
    <row r="222" spans="1:4">
      <c r="A222" s="14" t="s">
        <v>1495</v>
      </c>
      <c r="B222" s="51">
        <v>0</v>
      </c>
      <c r="C222" s="14" t="s">
        <v>1496</v>
      </c>
      <c r="D222" s="51">
        <v>0</v>
      </c>
    </row>
    <row r="223" spans="1:4">
      <c r="A223" s="14" t="s">
        <v>1497</v>
      </c>
      <c r="B223" s="51">
        <v>0</v>
      </c>
      <c r="C223" s="14" t="s">
        <v>1498</v>
      </c>
      <c r="D223" s="51">
        <v>0</v>
      </c>
    </row>
    <row r="224" spans="1:4">
      <c r="A224" s="14" t="s">
        <v>1499</v>
      </c>
      <c r="B224" s="51">
        <v>0</v>
      </c>
      <c r="C224" s="14" t="s">
        <v>1500</v>
      </c>
      <c r="D224" s="51">
        <v>0</v>
      </c>
    </row>
    <row r="225" spans="1:4">
      <c r="A225" s="14" t="s">
        <v>1501</v>
      </c>
      <c r="B225" s="51">
        <v>0</v>
      </c>
      <c r="C225" s="14" t="s">
        <v>1502</v>
      </c>
      <c r="D225" s="51">
        <v>0</v>
      </c>
    </row>
    <row r="226" spans="1:4">
      <c r="A226" s="14"/>
      <c r="B226" s="51"/>
      <c r="C226" s="14" t="s">
        <v>1503</v>
      </c>
      <c r="D226" s="176">
        <v>0</v>
      </c>
    </row>
    <row r="227" spans="1:4">
      <c r="A227" s="31" t="s">
        <v>1504</v>
      </c>
      <c r="B227" s="51">
        <v>0</v>
      </c>
      <c r="C227" s="31" t="s">
        <v>1505</v>
      </c>
      <c r="D227" s="51">
        <f t="shared" ref="D227" si="46">SUM(D228,D240,D241)</f>
        <v>455</v>
      </c>
    </row>
    <row r="228" spans="1:4">
      <c r="A228" s="14" t="s">
        <v>1506</v>
      </c>
      <c r="B228" s="51">
        <v>0</v>
      </c>
      <c r="C228" s="175" t="s">
        <v>1507</v>
      </c>
      <c r="D228" s="176">
        <f t="shared" ref="D228" si="47">SUM(D229:D239)</f>
        <v>455</v>
      </c>
    </row>
    <row r="229" spans="1:4">
      <c r="A229" s="14" t="s">
        <v>1508</v>
      </c>
      <c r="B229" s="51">
        <v>0</v>
      </c>
      <c r="C229" s="20" t="s">
        <v>1509</v>
      </c>
      <c r="D229" s="51">
        <v>0</v>
      </c>
    </row>
    <row r="230" spans="1:4">
      <c r="A230" s="14"/>
      <c r="B230" s="51"/>
      <c r="C230" s="20" t="s">
        <v>1510</v>
      </c>
      <c r="D230" s="51">
        <v>186</v>
      </c>
    </row>
    <row r="231" spans="1:4">
      <c r="A231" s="14"/>
      <c r="B231" s="51"/>
      <c r="C231" s="20" t="s">
        <v>1511</v>
      </c>
      <c r="D231" s="51">
        <v>78</v>
      </c>
    </row>
    <row r="232" spans="1:4">
      <c r="A232" s="14"/>
      <c r="B232" s="51"/>
      <c r="C232" s="20" t="s">
        <v>1512</v>
      </c>
      <c r="D232" s="51">
        <v>81</v>
      </c>
    </row>
    <row r="233" spans="1:4">
      <c r="A233" s="14"/>
      <c r="B233" s="51"/>
      <c r="C233" s="20" t="s">
        <v>1513</v>
      </c>
      <c r="D233" s="51">
        <v>0</v>
      </c>
    </row>
    <row r="234" spans="1:4">
      <c r="A234" s="14"/>
      <c r="B234" s="51"/>
      <c r="C234" s="20" t="s">
        <v>1514</v>
      </c>
      <c r="D234" s="51">
        <v>6</v>
      </c>
    </row>
    <row r="235" spans="1:4">
      <c r="A235" s="14"/>
      <c r="B235" s="51"/>
      <c r="C235" s="20" t="s">
        <v>1515</v>
      </c>
      <c r="D235" s="51">
        <v>0</v>
      </c>
    </row>
    <row r="236" spans="1:4">
      <c r="A236" s="14"/>
      <c r="B236" s="51"/>
      <c r="C236" s="20" t="s">
        <v>1516</v>
      </c>
      <c r="D236" s="51">
        <v>0</v>
      </c>
    </row>
    <row r="237" spans="1:4">
      <c r="A237" s="14"/>
      <c r="B237" s="51"/>
      <c r="C237" s="20" t="s">
        <v>1517</v>
      </c>
      <c r="D237" s="51">
        <v>0</v>
      </c>
    </row>
    <row r="238" spans="1:4">
      <c r="A238" s="14"/>
      <c r="B238" s="51"/>
      <c r="C238" s="20" t="s">
        <v>1518</v>
      </c>
      <c r="D238" s="51">
        <v>104</v>
      </c>
    </row>
    <row r="239" spans="1:4">
      <c r="A239" s="14"/>
      <c r="B239" s="51"/>
      <c r="C239" s="20" t="s">
        <v>1519</v>
      </c>
      <c r="D239" s="51">
        <v>0</v>
      </c>
    </row>
    <row r="240" spans="1:4">
      <c r="A240" s="14"/>
      <c r="B240" s="51"/>
      <c r="C240" s="175" t="s">
        <v>1520</v>
      </c>
      <c r="D240" s="51">
        <v>0</v>
      </c>
    </row>
    <row r="241" spans="1:4">
      <c r="A241" s="14"/>
      <c r="B241" s="51"/>
      <c r="C241" s="175" t="s">
        <v>1521</v>
      </c>
      <c r="D241" s="176">
        <v>0</v>
      </c>
    </row>
    <row r="242" spans="1:4">
      <c r="A242" s="31" t="s">
        <v>1522</v>
      </c>
      <c r="B242" s="51">
        <v>0</v>
      </c>
      <c r="C242" s="175" t="s">
        <v>1523</v>
      </c>
      <c r="D242" s="51">
        <v>0</v>
      </c>
    </row>
    <row r="243" spans="1:4">
      <c r="A243" s="31" t="s">
        <v>1247</v>
      </c>
      <c r="B243" s="51">
        <v>294</v>
      </c>
      <c r="C243" s="175" t="s">
        <v>1524</v>
      </c>
      <c r="D243" s="51">
        <f t="shared" ref="D243" si="48">SUM(D244:D246)</f>
        <v>8</v>
      </c>
    </row>
    <row r="244" spans="1:4">
      <c r="A244" s="178"/>
      <c r="B244" s="177"/>
      <c r="C244" s="31" t="s">
        <v>1525</v>
      </c>
      <c r="D244" s="51">
        <v>8</v>
      </c>
    </row>
    <row r="245" spans="1:4">
      <c r="A245" s="14"/>
      <c r="B245" s="81"/>
      <c r="C245" s="31" t="s">
        <v>1526</v>
      </c>
      <c r="D245" s="51">
        <v>0</v>
      </c>
    </row>
    <row r="246" spans="1:4">
      <c r="A246" s="14"/>
      <c r="B246" s="81"/>
      <c r="C246" s="31" t="s">
        <v>1527</v>
      </c>
      <c r="D246" s="51">
        <v>0</v>
      </c>
    </row>
    <row r="247" spans="1:4">
      <c r="A247" s="86" t="s">
        <v>2424</v>
      </c>
      <c r="B247" s="51">
        <v>21673</v>
      </c>
      <c r="C247" s="86" t="s">
        <v>2425</v>
      </c>
      <c r="D247" s="176">
        <v>26190</v>
      </c>
    </row>
    <row r="248" spans="1:4">
      <c r="A248" s="60" t="s">
        <v>57</v>
      </c>
      <c r="B248" s="78">
        <f>B249+B250+B251+B252+B253</f>
        <v>8518</v>
      </c>
      <c r="C248" s="60" t="s">
        <v>51</v>
      </c>
      <c r="D248" s="78">
        <f>D249+D250+D251+D252+D253</f>
        <v>4001</v>
      </c>
    </row>
    <row r="249" spans="1:4">
      <c r="A249" s="61" t="s">
        <v>1229</v>
      </c>
      <c r="B249" s="78">
        <v>4753</v>
      </c>
      <c r="C249" s="61" t="s">
        <v>52</v>
      </c>
      <c r="D249" s="78"/>
    </row>
    <row r="250" spans="1:4">
      <c r="A250" s="61" t="s">
        <v>60</v>
      </c>
      <c r="B250" s="47"/>
      <c r="C250" s="61" t="s">
        <v>53</v>
      </c>
      <c r="D250" s="78"/>
    </row>
    <row r="251" spans="1:4">
      <c r="A251" s="61" t="s">
        <v>66</v>
      </c>
      <c r="B251" s="78">
        <v>829</v>
      </c>
      <c r="C251" s="61" t="s">
        <v>54</v>
      </c>
      <c r="D251" s="78">
        <v>417</v>
      </c>
    </row>
    <row r="252" spans="1:4">
      <c r="A252" s="61" t="s">
        <v>62</v>
      </c>
      <c r="B252" s="16"/>
      <c r="C252" s="61" t="s">
        <v>59</v>
      </c>
      <c r="D252" s="78">
        <v>648</v>
      </c>
    </row>
    <row r="253" spans="1:4">
      <c r="A253" s="61" t="s">
        <v>3054</v>
      </c>
      <c r="B253" s="78">
        <v>2936</v>
      </c>
      <c r="C253" s="79" t="s">
        <v>3055</v>
      </c>
      <c r="D253" s="78">
        <v>2936</v>
      </c>
    </row>
    <row r="254" spans="1:4">
      <c r="A254" s="59" t="s">
        <v>1250</v>
      </c>
      <c r="B254" s="78">
        <f>B247+B248</f>
        <v>30191</v>
      </c>
      <c r="C254" s="59" t="s">
        <v>1251</v>
      </c>
      <c r="D254" s="78">
        <f>D247+D248</f>
        <v>30191</v>
      </c>
    </row>
  </sheetData>
  <mergeCells count="3">
    <mergeCell ref="A1:D1"/>
    <mergeCell ref="A3:B3"/>
    <mergeCell ref="C3:D3"/>
  </mergeCells>
  <phoneticPr fontId="2"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M29"/>
  <sheetViews>
    <sheetView showZeros="0" topLeftCell="A7" workbookViewId="0">
      <selection activeCell="G8" sqref="G8"/>
    </sheetView>
  </sheetViews>
  <sheetFormatPr defaultColWidth="9.125" defaultRowHeight="14.25"/>
  <cols>
    <col min="1" max="1" width="31.75" style="229" customWidth="1"/>
    <col min="2" max="2" width="11.375" style="229" customWidth="1"/>
    <col min="3" max="3" width="13.375" style="229" customWidth="1"/>
    <col min="4" max="4" width="13.25" style="229" customWidth="1"/>
    <col min="5" max="6" width="8.875" style="229" customWidth="1"/>
    <col min="7" max="7" width="31.25" style="229" customWidth="1"/>
    <col min="8" max="8" width="10.125" style="229" customWidth="1"/>
    <col min="9" max="10" width="13.25" style="229" customWidth="1"/>
    <col min="11" max="12" width="8.875" style="229" customWidth="1"/>
    <col min="13" max="16384" width="9.125" style="236"/>
  </cols>
  <sheetData>
    <row r="1" spans="1:13" s="226" customFormat="1" ht="28.5">
      <c r="A1" s="225" t="s">
        <v>3059</v>
      </c>
      <c r="B1" s="225"/>
      <c r="C1" s="225"/>
      <c r="D1" s="225"/>
      <c r="E1" s="225"/>
      <c r="F1" s="225"/>
      <c r="G1" s="225"/>
      <c r="H1" s="225"/>
      <c r="I1" s="225"/>
      <c r="J1" s="225"/>
      <c r="K1" s="225"/>
      <c r="L1" s="225"/>
    </row>
    <row r="2" spans="1:13" s="226" customFormat="1">
      <c r="A2" s="227" t="s">
        <v>1528</v>
      </c>
      <c r="B2" s="227"/>
      <c r="C2" s="228"/>
      <c r="D2" s="228"/>
      <c r="E2" s="228"/>
      <c r="G2" s="229"/>
      <c r="H2" s="229"/>
      <c r="I2" s="229"/>
      <c r="J2" s="229"/>
      <c r="K2" s="230" t="s">
        <v>1529</v>
      </c>
      <c r="L2" s="230"/>
    </row>
    <row r="3" spans="1:13" s="233" customFormat="1" ht="27">
      <c r="A3" s="231" t="s">
        <v>3</v>
      </c>
      <c r="B3" s="231" t="s">
        <v>1601</v>
      </c>
      <c r="C3" s="231" t="s">
        <v>1599</v>
      </c>
      <c r="D3" s="231" t="s">
        <v>1602</v>
      </c>
      <c r="E3" s="232" t="s">
        <v>4</v>
      </c>
      <c r="F3" s="232" t="s">
        <v>70</v>
      </c>
      <c r="G3" s="231" t="s">
        <v>3</v>
      </c>
      <c r="H3" s="231" t="s">
        <v>1601</v>
      </c>
      <c r="I3" s="231" t="s">
        <v>1599</v>
      </c>
      <c r="J3" s="231" t="s">
        <v>1602</v>
      </c>
      <c r="K3" s="232" t="s">
        <v>4</v>
      </c>
      <c r="L3" s="232" t="s">
        <v>70</v>
      </c>
    </row>
    <row r="4" spans="1:13" ht="27" customHeight="1">
      <c r="A4" s="237" t="s">
        <v>1530</v>
      </c>
      <c r="B4" s="234"/>
      <c r="C4" s="234"/>
      <c r="D4" s="234"/>
      <c r="E4" s="235"/>
      <c r="F4" s="235"/>
      <c r="G4" s="237" t="s">
        <v>1531</v>
      </c>
      <c r="H4" s="234"/>
      <c r="I4" s="234"/>
      <c r="J4" s="234"/>
      <c r="K4" s="235"/>
      <c r="L4" s="235"/>
    </row>
    <row r="5" spans="1:13" ht="27" customHeight="1">
      <c r="A5" s="237" t="s">
        <v>1532</v>
      </c>
      <c r="B5" s="234"/>
      <c r="C5" s="234"/>
      <c r="D5" s="234"/>
      <c r="E5" s="235"/>
      <c r="F5" s="235"/>
      <c r="G5" s="237" t="s">
        <v>1533</v>
      </c>
      <c r="H5" s="234"/>
      <c r="I5" s="234"/>
      <c r="J5" s="234"/>
      <c r="K5" s="235"/>
      <c r="L5" s="235"/>
    </row>
    <row r="6" spans="1:13" ht="27" customHeight="1">
      <c r="A6" s="237" t="s">
        <v>1534</v>
      </c>
      <c r="B6" s="234"/>
      <c r="C6" s="234"/>
      <c r="D6" s="234"/>
      <c r="E6" s="235"/>
      <c r="F6" s="235"/>
      <c r="G6" s="237" t="s">
        <v>1535</v>
      </c>
      <c r="H6" s="234"/>
      <c r="I6" s="234"/>
      <c r="J6" s="234"/>
      <c r="K6" s="235"/>
      <c r="L6" s="235"/>
    </row>
    <row r="7" spans="1:13" ht="27" customHeight="1">
      <c r="A7" s="237" t="s">
        <v>1536</v>
      </c>
      <c r="B7" s="234"/>
      <c r="C7" s="234"/>
      <c r="D7" s="234"/>
      <c r="E7" s="235"/>
      <c r="F7" s="235"/>
      <c r="G7" s="237" t="s">
        <v>1537</v>
      </c>
      <c r="H7" s="234"/>
      <c r="I7" s="234"/>
      <c r="J7" s="234"/>
      <c r="K7" s="235"/>
      <c r="L7" s="235"/>
    </row>
    <row r="8" spans="1:13" ht="27" customHeight="1">
      <c r="A8" s="237" t="s">
        <v>3067</v>
      </c>
      <c r="B8" s="234"/>
      <c r="C8" s="234"/>
      <c r="D8" s="234"/>
      <c r="E8" s="235"/>
      <c r="F8" s="235"/>
      <c r="G8" s="237" t="s">
        <v>3068</v>
      </c>
      <c r="H8" s="234"/>
      <c r="I8" s="234"/>
      <c r="J8" s="234"/>
      <c r="K8" s="235"/>
      <c r="L8" s="235"/>
    </row>
    <row r="9" spans="1:13" ht="27" customHeight="1">
      <c r="A9" s="237" t="s">
        <v>3060</v>
      </c>
      <c r="B9" s="234">
        <v>9566</v>
      </c>
      <c r="C9" s="234">
        <f>1551+8276+234</f>
        <v>10061</v>
      </c>
      <c r="D9" s="234">
        <v>9996</v>
      </c>
      <c r="E9" s="238">
        <f>+D9/C9*100</f>
        <v>99.353940960143134</v>
      </c>
      <c r="F9" s="235">
        <v>4.4999999999999998E-2</v>
      </c>
      <c r="G9" s="237" t="s">
        <v>3061</v>
      </c>
      <c r="H9" s="234">
        <v>6731</v>
      </c>
      <c r="I9" s="234">
        <v>7577</v>
      </c>
      <c r="J9" s="234">
        <v>6801</v>
      </c>
      <c r="K9" s="238">
        <f>+J9/I9*100</f>
        <v>89.758479609344064</v>
      </c>
      <c r="L9" s="235">
        <v>1.04E-2</v>
      </c>
      <c r="M9" s="244"/>
    </row>
    <row r="10" spans="1:13" ht="27" customHeight="1">
      <c r="A10" s="237" t="s">
        <v>3062</v>
      </c>
      <c r="B10" s="234"/>
      <c r="C10" s="234"/>
      <c r="D10" s="234"/>
      <c r="E10" s="238"/>
      <c r="F10" s="235"/>
      <c r="G10" s="237" t="s">
        <v>3063</v>
      </c>
      <c r="H10" s="234"/>
      <c r="I10" s="234"/>
      <c r="J10" s="234"/>
      <c r="K10" s="238"/>
      <c r="L10" s="235"/>
    </row>
    <row r="11" spans="1:13" ht="27" customHeight="1">
      <c r="A11" s="237" t="s">
        <v>3064</v>
      </c>
      <c r="B11" s="234"/>
      <c r="C11" s="234"/>
      <c r="D11" s="234">
        <v>17289</v>
      </c>
      <c r="E11" s="238"/>
      <c r="F11" s="235"/>
      <c r="G11" s="237" t="s">
        <v>3065</v>
      </c>
      <c r="H11" s="234"/>
      <c r="I11" s="234"/>
      <c r="J11" s="234"/>
      <c r="K11" s="238"/>
      <c r="L11" s="235"/>
    </row>
    <row r="12" spans="1:13" ht="27" customHeight="1">
      <c r="A12" s="243" t="s">
        <v>1538</v>
      </c>
      <c r="B12" s="234">
        <v>9566</v>
      </c>
      <c r="C12" s="239">
        <f>SUM(C4:C11)</f>
        <v>10061</v>
      </c>
      <c r="D12" s="239">
        <f>SUM(D4:D11)</f>
        <v>27285</v>
      </c>
      <c r="E12" s="238">
        <f t="shared" ref="E12:E16" si="0">+D12/C12*100</f>
        <v>271.19570619222742</v>
      </c>
      <c r="F12" s="235">
        <v>1.8523000000000001</v>
      </c>
      <c r="G12" s="243" t="s">
        <v>1539</v>
      </c>
      <c r="H12" s="239">
        <v>6731</v>
      </c>
      <c r="I12" s="239">
        <v>7577</v>
      </c>
      <c r="J12" s="239">
        <f>SUM(J4:J11)</f>
        <v>6801</v>
      </c>
      <c r="K12" s="238">
        <f t="shared" ref="K12:K16" si="1">+J12/I12*100</f>
        <v>89.758479609344064</v>
      </c>
      <c r="L12" s="235">
        <v>1.04E-2</v>
      </c>
    </row>
    <row r="13" spans="1:13" ht="27" customHeight="1">
      <c r="A13" s="237" t="s">
        <v>72</v>
      </c>
      <c r="B13" s="234"/>
      <c r="C13" s="234"/>
      <c r="D13" s="234"/>
      <c r="E13" s="238"/>
      <c r="F13" s="235"/>
      <c r="G13" s="237" t="s">
        <v>91</v>
      </c>
      <c r="H13" s="234"/>
      <c r="I13" s="234"/>
      <c r="J13" s="234"/>
      <c r="K13" s="238"/>
      <c r="L13" s="235"/>
    </row>
    <row r="14" spans="1:13" ht="27" customHeight="1">
      <c r="A14" s="237" t="s">
        <v>80</v>
      </c>
      <c r="B14" s="234"/>
      <c r="C14" s="234"/>
      <c r="D14" s="234"/>
      <c r="E14" s="238"/>
      <c r="F14" s="235"/>
      <c r="G14" s="237" t="s">
        <v>113</v>
      </c>
      <c r="H14" s="234"/>
      <c r="I14" s="234"/>
      <c r="J14" s="234"/>
      <c r="K14" s="238"/>
      <c r="L14" s="235"/>
    </row>
    <row r="15" spans="1:13" ht="27" customHeight="1">
      <c r="A15" s="237" t="s">
        <v>88</v>
      </c>
      <c r="B15" s="234">
        <v>9843</v>
      </c>
      <c r="C15" s="234">
        <v>12276</v>
      </c>
      <c r="D15" s="234">
        <v>12678</v>
      </c>
      <c r="E15" s="238">
        <f t="shared" si="0"/>
        <v>103.27468230694036</v>
      </c>
      <c r="F15" s="235">
        <v>0.28799999999999998</v>
      </c>
      <c r="G15" s="237" t="s">
        <v>123</v>
      </c>
      <c r="H15" s="234">
        <v>12678</v>
      </c>
      <c r="I15" s="234">
        <f>+C12-I12+C15</f>
        <v>14760</v>
      </c>
      <c r="J15" s="234">
        <v>33162</v>
      </c>
      <c r="K15" s="238">
        <f t="shared" si="1"/>
        <v>224.67479674796746</v>
      </c>
      <c r="L15" s="235">
        <v>1.6156999999999999</v>
      </c>
    </row>
    <row r="16" spans="1:13" ht="27" customHeight="1">
      <c r="A16" s="243" t="s">
        <v>1250</v>
      </c>
      <c r="B16" s="239">
        <v>19409</v>
      </c>
      <c r="C16" s="239">
        <f>SUM(C12:C15)</f>
        <v>22337</v>
      </c>
      <c r="D16" s="239">
        <f>D12+D13+D14+D15</f>
        <v>39963</v>
      </c>
      <c r="E16" s="238">
        <f t="shared" si="0"/>
        <v>178.90943277969288</v>
      </c>
      <c r="F16" s="235">
        <v>1.0589999999999999</v>
      </c>
      <c r="G16" s="243" t="s">
        <v>1251</v>
      </c>
      <c r="H16" s="239">
        <v>19409</v>
      </c>
      <c r="I16" s="239">
        <f>SUM(I12:I15)</f>
        <v>22337</v>
      </c>
      <c r="J16" s="239">
        <f>J12+J13+J14+J15</f>
        <v>39963</v>
      </c>
      <c r="K16" s="238">
        <f t="shared" si="1"/>
        <v>178.90943277969288</v>
      </c>
      <c r="L16" s="235">
        <v>1.0589999999999999</v>
      </c>
    </row>
    <row r="17" spans="1:12" ht="28.5" customHeight="1">
      <c r="A17" s="240" t="s">
        <v>3066</v>
      </c>
      <c r="B17" s="240"/>
      <c r="C17" s="240"/>
      <c r="D17" s="240"/>
      <c r="E17" s="240"/>
      <c r="F17" s="240"/>
      <c r="G17" s="240"/>
      <c r="H17" s="240"/>
      <c r="I17" s="240"/>
      <c r="J17" s="240"/>
      <c r="K17" s="240"/>
      <c r="L17" s="240"/>
    </row>
    <row r="18" spans="1:12">
      <c r="I18" s="241"/>
      <c r="J18" s="241"/>
    </row>
    <row r="21" spans="1:12">
      <c r="A21" s="245"/>
    </row>
    <row r="22" spans="1:12">
      <c r="A22" s="245"/>
      <c r="B22" s="242"/>
    </row>
    <row r="23" spans="1:12">
      <c r="A23" s="245"/>
      <c r="B23" s="245"/>
    </row>
    <row r="24" spans="1:12">
      <c r="A24" s="245"/>
      <c r="B24" s="245"/>
    </row>
    <row r="25" spans="1:12">
      <c r="A25" s="245"/>
      <c r="B25" s="245"/>
    </row>
    <row r="26" spans="1:12">
      <c r="A26" s="245"/>
    </row>
    <row r="27" spans="1:12">
      <c r="A27" s="245"/>
    </row>
    <row r="28" spans="1:12">
      <c r="A28" s="245"/>
    </row>
    <row r="29" spans="1:12">
      <c r="A29" s="242"/>
    </row>
  </sheetData>
  <mergeCells count="3">
    <mergeCell ref="A1:L1"/>
    <mergeCell ref="K2:L2"/>
    <mergeCell ref="A17:L17"/>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封面</vt:lpstr>
      <vt:lpstr>表一</vt:lpstr>
      <vt:lpstr>表二</vt:lpstr>
      <vt:lpstr>表三</vt:lpstr>
      <vt:lpstr>表四</vt:lpstr>
      <vt:lpstr>表五</vt:lpstr>
      <vt:lpstr>表六</vt:lpstr>
      <vt:lpstr>表七</vt:lpstr>
      <vt:lpstr>表八</vt:lpstr>
      <vt:lpstr>表九</vt:lpstr>
      <vt:lpstr>表十</vt:lpstr>
      <vt:lpstr>表十一</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2017-09-21T03:11:15Z</dcterms:modified>
</cp:coreProperties>
</file>