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240" windowHeight="13050" tabRatio="812" activeTab="12"/>
  </bookViews>
  <sheets>
    <sheet name="封面" sheetId="1" r:id="rId1"/>
    <sheet name="表一" sheetId="2" r:id="rId2"/>
    <sheet name="表二" sheetId="11" r:id="rId3"/>
    <sheet name="表三" sheetId="12" r:id="rId4"/>
    <sheet name="表四" sheetId="13" r:id="rId5"/>
    <sheet name="表五" sheetId="14" r:id="rId6"/>
    <sheet name="表六" sheetId="7" r:id="rId7"/>
    <sheet name="表七" sheetId="8" r:id="rId8"/>
    <sheet name="表八" sheetId="17" r:id="rId9"/>
    <sheet name="表九" sheetId="18" r:id="rId10"/>
    <sheet name="表十" sheetId="19" r:id="rId11"/>
    <sheet name="表十一" sheetId="15" r:id="rId12"/>
    <sheet name="表十二" sheetId="16" r:id="rId13"/>
  </sheets>
  <externalReferences>
    <externalReference r:id="rId14"/>
  </externalReferences>
  <definedNames>
    <definedName name="_xlnm._FilterDatabase" localSheetId="2" hidden="1">表二!$A$3:$H$44</definedName>
    <definedName name="_xlnm._FilterDatabase" localSheetId="9" hidden="1">表九!#REF!</definedName>
    <definedName name="_xlnm._FilterDatabase" localSheetId="6" hidden="1">表六!$A$3:$N$24</definedName>
    <definedName name="_xlnm._FilterDatabase" localSheetId="3" hidden="1">表三!$A$4:$F$43</definedName>
    <definedName name="_xlnm._FilterDatabase" localSheetId="4" hidden="1">表四!$A$6:$W$227</definedName>
    <definedName name="_xlnm._FilterDatabase" localSheetId="5" hidden="1">表五!$A$4:$WVM$1398</definedName>
    <definedName name="_xlnm._FilterDatabase" localSheetId="1" hidden="1">表一!$A$3:$N$75</definedName>
    <definedName name="_xlnm.Print_Area" localSheetId="4">表四!$A$1:$W$219</definedName>
  </definedNames>
  <calcPr calcId="125725" iterate="1"/>
</workbook>
</file>

<file path=xl/calcChain.xml><?xml version="1.0" encoding="utf-8"?>
<calcChain xmlns="http://schemas.openxmlformats.org/spreadsheetml/2006/main">
  <c r="B12" i="17"/>
  <c r="E11"/>
  <c r="D13" i="8"/>
  <c r="B247"/>
  <c r="B254" s="1"/>
  <c r="E18" i="7"/>
  <c r="F18" s="1"/>
  <c r="D710" i="14"/>
  <c r="D778"/>
  <c r="D776"/>
  <c r="D774"/>
  <c r="V123" i="13"/>
  <c r="T123"/>
  <c r="V122"/>
  <c r="T122"/>
  <c r="U92"/>
  <c r="W112"/>
  <c r="W7"/>
  <c r="D122"/>
  <c r="D123"/>
  <c r="D118"/>
  <c r="T118" s="1"/>
  <c r="D42" i="2"/>
  <c r="D19"/>
  <c r="E19" s="1"/>
  <c r="D4"/>
  <c r="F10"/>
  <c r="C4"/>
  <c r="C19"/>
  <c r="C42"/>
  <c r="C35" s="1"/>
  <c r="J10" i="19"/>
  <c r="I10"/>
  <c r="G10"/>
  <c r="F10"/>
  <c r="E10"/>
  <c r="D10"/>
  <c r="B8"/>
  <c r="B7"/>
  <c r="B6"/>
  <c r="J16" i="17"/>
  <c r="E15"/>
  <c r="K12"/>
  <c r="J12"/>
  <c r="D12"/>
  <c r="D16" s="1"/>
  <c r="C12"/>
  <c r="C16" s="1"/>
  <c r="K9"/>
  <c r="E9"/>
  <c r="C9"/>
  <c r="D248" i="8"/>
  <c r="D254" s="1"/>
  <c r="B248"/>
  <c r="D243"/>
  <c r="D228"/>
  <c r="D227" s="1"/>
  <c r="D218"/>
  <c r="D210"/>
  <c r="D206"/>
  <c r="D198"/>
  <c r="D197"/>
  <c r="D188"/>
  <c r="D187"/>
  <c r="D178"/>
  <c r="D171"/>
  <c r="D162"/>
  <c r="D155"/>
  <c r="D154"/>
  <c r="D147"/>
  <c r="D146"/>
  <c r="D139"/>
  <c r="D138"/>
  <c r="D131"/>
  <c r="D130" s="1"/>
  <c r="D125"/>
  <c r="D124"/>
  <c r="D119"/>
  <c r="D112"/>
  <c r="D111" s="1"/>
  <c r="D103"/>
  <c r="D102"/>
  <c r="D96"/>
  <c r="D95" s="1"/>
  <c r="D87"/>
  <c r="D86"/>
  <c r="D78"/>
  <c r="D77" s="1"/>
  <c r="D73"/>
  <c r="D67"/>
  <c r="D66" s="1"/>
  <c r="D58"/>
  <c r="D57" s="1"/>
  <c r="D42"/>
  <c r="D41" s="1"/>
  <c r="B41"/>
  <c r="D36"/>
  <c r="D31"/>
  <c r="D25"/>
  <c r="D24" s="1"/>
  <c r="D20"/>
  <c r="D12"/>
  <c r="D5"/>
  <c r="C24" i="7"/>
  <c r="B24"/>
  <c r="N22"/>
  <c r="M22"/>
  <c r="N21"/>
  <c r="G21"/>
  <c r="F21"/>
  <c r="G19"/>
  <c r="F19"/>
  <c r="L18"/>
  <c r="M18" s="1"/>
  <c r="K18"/>
  <c r="J18"/>
  <c r="D18"/>
  <c r="C18"/>
  <c r="L17"/>
  <c r="L24" s="1"/>
  <c r="K17"/>
  <c r="K24" s="1"/>
  <c r="J17"/>
  <c r="J24" s="1"/>
  <c r="I17"/>
  <c r="I24" s="1"/>
  <c r="E17"/>
  <c r="F17" s="1"/>
  <c r="D17"/>
  <c r="C17"/>
  <c r="B17"/>
  <c r="G16"/>
  <c r="F16"/>
  <c r="G15"/>
  <c r="F15"/>
  <c r="G14"/>
  <c r="M13"/>
  <c r="G13"/>
  <c r="F13"/>
  <c r="N11"/>
  <c r="M11"/>
  <c r="M10"/>
  <c r="G10"/>
  <c r="F10"/>
  <c r="N9"/>
  <c r="M9"/>
  <c r="G8"/>
  <c r="F8"/>
  <c r="N7"/>
  <c r="M7"/>
  <c r="F7"/>
  <c r="N6"/>
  <c r="M6"/>
  <c r="G6"/>
  <c r="F6"/>
  <c r="N5"/>
  <c r="M5"/>
  <c r="G5"/>
  <c r="F5"/>
  <c r="M4"/>
  <c r="G4"/>
  <c r="B1410" i="14"/>
  <c r="D1399"/>
  <c r="D1410" s="1"/>
  <c r="B1399"/>
  <c r="D1394"/>
  <c r="D1389"/>
  <c r="D1384"/>
  <c r="D1380"/>
  <c r="D1379" s="1"/>
  <c r="D1367"/>
  <c r="D1361"/>
  <c r="D1355"/>
  <c r="D1341"/>
  <c r="D1326"/>
  <c r="D1321"/>
  <c r="D1317"/>
  <c r="D1308"/>
  <c r="D1305"/>
  <c r="D1290"/>
  <c r="D1277"/>
  <c r="D1268"/>
  <c r="D1248"/>
  <c r="D1228"/>
  <c r="D1217"/>
  <c r="D1215"/>
  <c r="D1212"/>
  <c r="D1206"/>
  <c r="D1188" s="1"/>
  <c r="D1196"/>
  <c r="D1189"/>
  <c r="D1185"/>
  <c r="D1179"/>
  <c r="D1172"/>
  <c r="D1162"/>
  <c r="D1154"/>
  <c r="D1147"/>
  <c r="D1140"/>
  <c r="D1131"/>
  <c r="D1117"/>
  <c r="D1112"/>
  <c r="D1096"/>
  <c r="D1086"/>
  <c r="D1082"/>
  <c r="D1077"/>
  <c r="D1070"/>
  <c r="D1065"/>
  <c r="D1055"/>
  <c r="D1045"/>
  <c r="D1015"/>
  <c r="D1011"/>
  <c r="D1007"/>
  <c r="D1000"/>
  <c r="D993"/>
  <c r="D987"/>
  <c r="D976"/>
  <c r="D965"/>
  <c r="D937"/>
  <c r="D909"/>
  <c r="D883"/>
  <c r="D880"/>
  <c r="D878"/>
  <c r="D876"/>
  <c r="D873"/>
  <c r="D871"/>
  <c r="D859"/>
  <c r="D856"/>
  <c r="D841"/>
  <c r="D839"/>
  <c r="D837"/>
  <c r="D831"/>
  <c r="D829"/>
  <c r="D827"/>
  <c r="D824"/>
  <c r="D821"/>
  <c r="D815"/>
  <c r="D809"/>
  <c r="D803"/>
  <c r="B792"/>
  <c r="D794"/>
  <c r="B786"/>
  <c r="D790"/>
  <c r="B783"/>
  <c r="B777"/>
  <c r="D781"/>
  <c r="D772"/>
  <c r="B771"/>
  <c r="B767"/>
  <c r="D762"/>
  <c r="B761"/>
  <c r="D758"/>
  <c r="B756"/>
  <c r="D755"/>
  <c r="B747"/>
  <c r="D745"/>
  <c r="B744"/>
  <c r="B738"/>
  <c r="B735"/>
  <c r="D733"/>
  <c r="B733"/>
  <c r="B730"/>
  <c r="D729"/>
  <c r="B726"/>
  <c r="B717"/>
  <c r="D716"/>
  <c r="D711"/>
  <c r="D708"/>
  <c r="D705"/>
  <c r="D702"/>
  <c r="D699"/>
  <c r="D696"/>
  <c r="D693"/>
  <c r="B693"/>
  <c r="B692"/>
  <c r="B690"/>
  <c r="D688"/>
  <c r="B687"/>
  <c r="B685"/>
  <c r="D683"/>
  <c r="B682"/>
  <c r="B677"/>
  <c r="D675"/>
  <c r="B675"/>
  <c r="B673"/>
  <c r="B670"/>
  <c r="D668"/>
  <c r="B668"/>
  <c r="B664"/>
  <c r="D662"/>
  <c r="B660"/>
  <c r="B655"/>
  <c r="D654"/>
  <c r="B651"/>
  <c r="B644"/>
  <c r="D643"/>
  <c r="D639"/>
  <c r="B633"/>
  <c r="D630"/>
  <c r="D628"/>
  <c r="B621"/>
  <c r="D620"/>
  <c r="B614"/>
  <c r="D609"/>
  <c r="B609"/>
  <c r="D595"/>
  <c r="D590"/>
  <c r="D579"/>
  <c r="B576"/>
  <c r="B570"/>
  <c r="D568"/>
  <c r="D560"/>
  <c r="B559"/>
  <c r="B556"/>
  <c r="B551"/>
  <c r="B548"/>
  <c r="D546"/>
  <c r="B545"/>
  <c r="D540"/>
  <c r="D537"/>
  <c r="B537"/>
  <c r="D533"/>
  <c r="B532"/>
  <c r="D526"/>
  <c r="B523"/>
  <c r="D521"/>
  <c r="D516"/>
  <c r="B516"/>
  <c r="B513"/>
  <c r="D510"/>
  <c r="B510"/>
  <c r="B505"/>
  <c r="D504"/>
  <c r="B503"/>
  <c r="B497"/>
  <c r="D495"/>
  <c r="B495"/>
  <c r="D490"/>
  <c r="D487"/>
  <c r="B487"/>
  <c r="B484"/>
  <c r="B481"/>
  <c r="D480"/>
  <c r="B479"/>
  <c r="B477"/>
  <c r="B475"/>
  <c r="D474"/>
  <c r="B473"/>
  <c r="D470"/>
  <c r="B470"/>
  <c r="D466"/>
  <c r="D462"/>
  <c r="D456"/>
  <c r="B452"/>
  <c r="B450"/>
  <c r="D449"/>
  <c r="B447"/>
  <c r="B443"/>
  <c r="D440"/>
  <c r="B440"/>
  <c r="B437"/>
  <c r="D435"/>
  <c r="B434"/>
  <c r="B432"/>
  <c r="D431"/>
  <c r="B428"/>
  <c r="B425"/>
  <c r="D422"/>
  <c r="B422"/>
  <c r="B416"/>
  <c r="D414"/>
  <c r="B412"/>
  <c r="B408"/>
  <c r="D406"/>
  <c r="D397"/>
  <c r="D388"/>
  <c r="B388"/>
  <c r="B384"/>
  <c r="D374"/>
  <c r="D365"/>
  <c r="B365"/>
  <c r="B362"/>
  <c r="B358" s="1"/>
  <c r="B359"/>
  <c r="D353"/>
  <c r="B353"/>
  <c r="B350"/>
  <c r="D346"/>
  <c r="B346"/>
  <c r="B340"/>
  <c r="B336"/>
  <c r="B335" s="1"/>
  <c r="B332"/>
  <c r="B329"/>
  <c r="B326"/>
  <c r="D324"/>
  <c r="B317"/>
  <c r="D314"/>
  <c r="D311"/>
  <c r="B308"/>
  <c r="B303"/>
  <c r="D302"/>
  <c r="B302"/>
  <c r="D300"/>
  <c r="D298"/>
  <c r="D296"/>
  <c r="D293"/>
  <c r="D258" s="1"/>
  <c r="B293"/>
  <c r="D288"/>
  <c r="D286"/>
  <c r="D282"/>
  <c r="B280"/>
  <c r="B279" s="1"/>
  <c r="D276"/>
  <c r="B275"/>
  <c r="B270"/>
  <c r="B269" s="1"/>
  <c r="D269"/>
  <c r="D266"/>
  <c r="B263"/>
  <c r="D259"/>
  <c r="B258"/>
  <c r="D255"/>
  <c r="D249"/>
  <c r="B246"/>
  <c r="D243"/>
  <c r="D237"/>
  <c r="B237"/>
  <c r="B233"/>
  <c r="D231"/>
  <c r="B229"/>
  <c r="B206" s="1"/>
  <c r="D225"/>
  <c r="D218"/>
  <c r="D210"/>
  <c r="D203"/>
  <c r="B202"/>
  <c r="D197"/>
  <c r="B197"/>
  <c r="B192"/>
  <c r="D188"/>
  <c r="B187"/>
  <c r="B182"/>
  <c r="D181"/>
  <c r="B177"/>
  <c r="D174"/>
  <c r="B172"/>
  <c r="B167"/>
  <c r="B162"/>
  <c r="D161"/>
  <c r="B157"/>
  <c r="B152"/>
  <c r="D151"/>
  <c r="B147"/>
  <c r="D139"/>
  <c r="B131"/>
  <c r="D128"/>
  <c r="B121"/>
  <c r="D119"/>
  <c r="B115"/>
  <c r="B111"/>
  <c r="B85" s="1"/>
  <c r="D104"/>
  <c r="B102"/>
  <c r="D94"/>
  <c r="D85"/>
  <c r="B75"/>
  <c r="D73"/>
  <c r="B73"/>
  <c r="B66"/>
  <c r="D62"/>
  <c r="B54"/>
  <c r="B53" s="1"/>
  <c r="D51"/>
  <c r="B50"/>
  <c r="D39"/>
  <c r="B39"/>
  <c r="B36"/>
  <c r="B32"/>
  <c r="D27"/>
  <c r="D18"/>
  <c r="B7"/>
  <c r="D6"/>
  <c r="U227" i="13"/>
  <c r="D227"/>
  <c r="T227" s="1"/>
  <c r="U226"/>
  <c r="D226"/>
  <c r="T226" s="1"/>
  <c r="U225"/>
  <c r="D225"/>
  <c r="T225" s="1"/>
  <c r="W224"/>
  <c r="S224"/>
  <c r="R224"/>
  <c r="Q224"/>
  <c r="P224"/>
  <c r="O224"/>
  <c r="N224"/>
  <c r="M224"/>
  <c r="L224"/>
  <c r="K224"/>
  <c r="J224"/>
  <c r="I224"/>
  <c r="H224"/>
  <c r="G224"/>
  <c r="F224"/>
  <c r="E224"/>
  <c r="C224"/>
  <c r="D223"/>
  <c r="U222"/>
  <c r="D222"/>
  <c r="T222" s="1"/>
  <c r="U221"/>
  <c r="D221"/>
  <c r="T221" s="1"/>
  <c r="W220"/>
  <c r="S220"/>
  <c r="R220"/>
  <c r="Q220"/>
  <c r="P220"/>
  <c r="O220"/>
  <c r="N220"/>
  <c r="M220"/>
  <c r="L220"/>
  <c r="K220"/>
  <c r="J220"/>
  <c r="I220"/>
  <c r="H220"/>
  <c r="G220"/>
  <c r="F220"/>
  <c r="E220"/>
  <c r="C220"/>
  <c r="U217"/>
  <c r="D219"/>
  <c r="D218"/>
  <c r="T218" s="1"/>
  <c r="W217"/>
  <c r="S217"/>
  <c r="R217"/>
  <c r="Q217"/>
  <c r="P217"/>
  <c r="O217"/>
  <c r="N217"/>
  <c r="M217"/>
  <c r="L217"/>
  <c r="K217"/>
  <c r="J217"/>
  <c r="I217"/>
  <c r="H217"/>
  <c r="G217"/>
  <c r="F217"/>
  <c r="E217"/>
  <c r="C217"/>
  <c r="D216"/>
  <c r="T216" s="1"/>
  <c r="V216" s="1"/>
  <c r="U215"/>
  <c r="D215"/>
  <c r="T215" s="1"/>
  <c r="D214"/>
  <c r="T214" s="1"/>
  <c r="U213"/>
  <c r="D213"/>
  <c r="T213" s="1"/>
  <c r="U212"/>
  <c r="D212"/>
  <c r="T212" s="1"/>
  <c r="D211"/>
  <c r="T211" s="1"/>
  <c r="W210"/>
  <c r="S210"/>
  <c r="R210"/>
  <c r="Q210"/>
  <c r="P210"/>
  <c r="O210"/>
  <c r="N210"/>
  <c r="M210"/>
  <c r="L210"/>
  <c r="K210"/>
  <c r="J210"/>
  <c r="I210"/>
  <c r="H210"/>
  <c r="G210"/>
  <c r="F210"/>
  <c r="E210"/>
  <c r="C210"/>
  <c r="D209"/>
  <c r="T209" s="1"/>
  <c r="D208"/>
  <c r="T208" s="1"/>
  <c r="D207"/>
  <c r="T207" s="1"/>
  <c r="W206"/>
  <c r="S206"/>
  <c r="R206"/>
  <c r="Q206"/>
  <c r="P206"/>
  <c r="O206"/>
  <c r="N206"/>
  <c r="M206"/>
  <c r="L206"/>
  <c r="K206"/>
  <c r="J206"/>
  <c r="I206"/>
  <c r="H206"/>
  <c r="G206"/>
  <c r="F206"/>
  <c r="E206"/>
  <c r="C206"/>
  <c r="U205"/>
  <c r="D205"/>
  <c r="T205" s="1"/>
  <c r="D204"/>
  <c r="T204" s="1"/>
  <c r="D203"/>
  <c r="T203" s="1"/>
  <c r="U202"/>
  <c r="D202"/>
  <c r="T202" s="1"/>
  <c r="D201"/>
  <c r="T201" s="1"/>
  <c r="D200"/>
  <c r="T200" s="1"/>
  <c r="W199"/>
  <c r="S199"/>
  <c r="R199"/>
  <c r="Q199"/>
  <c r="P199"/>
  <c r="O199"/>
  <c r="N199"/>
  <c r="M199"/>
  <c r="L199"/>
  <c r="K199"/>
  <c r="J199"/>
  <c r="I199"/>
  <c r="H199"/>
  <c r="G199"/>
  <c r="F199"/>
  <c r="E199"/>
  <c r="C199"/>
  <c r="U198"/>
  <c r="D198"/>
  <c r="T198" s="1"/>
  <c r="U197"/>
  <c r="D197"/>
  <c r="T197" s="1"/>
  <c r="U196"/>
  <c r="D196"/>
  <c r="T196" s="1"/>
  <c r="U195"/>
  <c r="D195"/>
  <c r="T195" s="1"/>
  <c r="U194"/>
  <c r="D194"/>
  <c r="T194" s="1"/>
  <c r="U193"/>
  <c r="D193"/>
  <c r="T193" s="1"/>
  <c r="U192"/>
  <c r="D192"/>
  <c r="T192" s="1"/>
  <c r="V192" s="1"/>
  <c r="U191"/>
  <c r="D191"/>
  <c r="T191" s="1"/>
  <c r="U190"/>
  <c r="D190"/>
  <c r="T190" s="1"/>
  <c r="W189"/>
  <c r="S189"/>
  <c r="R189"/>
  <c r="Q189"/>
  <c r="P189"/>
  <c r="O189"/>
  <c r="N189"/>
  <c r="M189"/>
  <c r="L189"/>
  <c r="K189"/>
  <c r="J189"/>
  <c r="I189"/>
  <c r="H189"/>
  <c r="G189"/>
  <c r="F189"/>
  <c r="E189"/>
  <c r="C189"/>
  <c r="U188"/>
  <c r="T188"/>
  <c r="D188"/>
  <c r="U187"/>
  <c r="D187"/>
  <c r="T187" s="1"/>
  <c r="D186"/>
  <c r="T186" s="1"/>
  <c r="D185"/>
  <c r="T185" s="1"/>
  <c r="U184"/>
  <c r="D184"/>
  <c r="T184" s="1"/>
  <c r="W183"/>
  <c r="S183"/>
  <c r="R183"/>
  <c r="Q183"/>
  <c r="P183"/>
  <c r="O183"/>
  <c r="N183"/>
  <c r="M183"/>
  <c r="L183"/>
  <c r="K183"/>
  <c r="J183"/>
  <c r="I183"/>
  <c r="H183"/>
  <c r="G183"/>
  <c r="F183"/>
  <c r="E183"/>
  <c r="C183"/>
  <c r="D182"/>
  <c r="T182" s="1"/>
  <c r="U181"/>
  <c r="D181"/>
  <c r="T181" s="1"/>
  <c r="D180"/>
  <c r="T180" s="1"/>
  <c r="D179"/>
  <c r="T179" s="1"/>
  <c r="W178"/>
  <c r="S178"/>
  <c r="R178"/>
  <c r="Q178"/>
  <c r="P178"/>
  <c r="O178"/>
  <c r="N178"/>
  <c r="M178"/>
  <c r="L178"/>
  <c r="K178"/>
  <c r="J178"/>
  <c r="I178"/>
  <c r="H178"/>
  <c r="G178"/>
  <c r="F178"/>
  <c r="E178"/>
  <c r="C178"/>
  <c r="D177"/>
  <c r="T177" s="1"/>
  <c r="D176"/>
  <c r="T176" s="1"/>
  <c r="U175"/>
  <c r="D175"/>
  <c r="T175" s="1"/>
  <c r="D174"/>
  <c r="T174" s="1"/>
  <c r="U173"/>
  <c r="D173"/>
  <c r="T173" s="1"/>
  <c r="U172"/>
  <c r="D172"/>
  <c r="T172" s="1"/>
  <c r="T171"/>
  <c r="V171" s="1"/>
  <c r="D171"/>
  <c r="U170"/>
  <c r="D170"/>
  <c r="T170" s="1"/>
  <c r="W169"/>
  <c r="S169"/>
  <c r="R169"/>
  <c r="Q169"/>
  <c r="P169"/>
  <c r="O169"/>
  <c r="N169"/>
  <c r="M169"/>
  <c r="L169"/>
  <c r="K169"/>
  <c r="J169"/>
  <c r="I169"/>
  <c r="H169"/>
  <c r="G169"/>
  <c r="F169"/>
  <c r="E169"/>
  <c r="C169"/>
  <c r="U168"/>
  <c r="D168"/>
  <c r="T168" s="1"/>
  <c r="D167"/>
  <c r="T167" s="1"/>
  <c r="U166"/>
  <c r="D166"/>
  <c r="T166" s="1"/>
  <c r="D165"/>
  <c r="T165" s="1"/>
  <c r="U164"/>
  <c r="D164"/>
  <c r="T164" s="1"/>
  <c r="U163"/>
  <c r="D163"/>
  <c r="T163" s="1"/>
  <c r="D162"/>
  <c r="T162" s="1"/>
  <c r="W161"/>
  <c r="S161"/>
  <c r="R161"/>
  <c r="Q161"/>
  <c r="P161"/>
  <c r="O161"/>
  <c r="N161"/>
  <c r="M161"/>
  <c r="L161"/>
  <c r="K161"/>
  <c r="J161"/>
  <c r="I161"/>
  <c r="H161"/>
  <c r="G161"/>
  <c r="F161"/>
  <c r="E161"/>
  <c r="C161"/>
  <c r="D160"/>
  <c r="T160" s="1"/>
  <c r="U159"/>
  <c r="D159"/>
  <c r="T159" s="1"/>
  <c r="D158"/>
  <c r="T158" s="1"/>
  <c r="D157"/>
  <c r="T157" s="1"/>
  <c r="D156"/>
  <c r="T156" s="1"/>
  <c r="D155"/>
  <c r="T155" s="1"/>
  <c r="V155" s="1"/>
  <c r="U154"/>
  <c r="D154"/>
  <c r="T154" s="1"/>
  <c r="D153"/>
  <c r="T153" s="1"/>
  <c r="D152"/>
  <c r="T152" s="1"/>
  <c r="D151"/>
  <c r="T151" s="1"/>
  <c r="D150"/>
  <c r="T150" s="1"/>
  <c r="W149"/>
  <c r="S149"/>
  <c r="R149"/>
  <c r="Q149"/>
  <c r="P149"/>
  <c r="O149"/>
  <c r="N149"/>
  <c r="M149"/>
  <c r="L149"/>
  <c r="K149"/>
  <c r="J149"/>
  <c r="I149"/>
  <c r="H149"/>
  <c r="G149"/>
  <c r="F149"/>
  <c r="E149"/>
  <c r="C149"/>
  <c r="D148"/>
  <c r="T148" s="1"/>
  <c r="D147"/>
  <c r="T147" s="1"/>
  <c r="D146"/>
  <c r="T146" s="1"/>
  <c r="D145"/>
  <c r="T145" s="1"/>
  <c r="U144"/>
  <c r="D144"/>
  <c r="T144" s="1"/>
  <c r="D143"/>
  <c r="T143" s="1"/>
  <c r="W142"/>
  <c r="S142"/>
  <c r="R142"/>
  <c r="Q142"/>
  <c r="P142"/>
  <c r="O142"/>
  <c r="N142"/>
  <c r="M142"/>
  <c r="L142"/>
  <c r="K142"/>
  <c r="J142"/>
  <c r="I142"/>
  <c r="H142"/>
  <c r="G142"/>
  <c r="F142"/>
  <c r="E142"/>
  <c r="C142"/>
  <c r="U141"/>
  <c r="D141"/>
  <c r="T141" s="1"/>
  <c r="U140"/>
  <c r="D140"/>
  <c r="T140" s="1"/>
  <c r="U139"/>
  <c r="D139"/>
  <c r="T139" s="1"/>
  <c r="T138"/>
  <c r="D138"/>
  <c r="D137"/>
  <c r="T137" s="1"/>
  <c r="U136"/>
  <c r="D136"/>
  <c r="T136" s="1"/>
  <c r="U135"/>
  <c r="D135"/>
  <c r="T135" s="1"/>
  <c r="U134"/>
  <c r="D134"/>
  <c r="T134" s="1"/>
  <c r="D133"/>
  <c r="T133" s="1"/>
  <c r="D132"/>
  <c r="T132" s="1"/>
  <c r="D131"/>
  <c r="T131" s="1"/>
  <c r="D130"/>
  <c r="T130" s="1"/>
  <c r="U129"/>
  <c r="D129"/>
  <c r="T129" s="1"/>
  <c r="D128"/>
  <c r="T128" s="1"/>
  <c r="D127"/>
  <c r="T127" s="1"/>
  <c r="D126"/>
  <c r="T126" s="1"/>
  <c r="W125"/>
  <c r="S125"/>
  <c r="R125"/>
  <c r="Q125"/>
  <c r="P125"/>
  <c r="O125"/>
  <c r="N125"/>
  <c r="M125"/>
  <c r="L125"/>
  <c r="K125"/>
  <c r="J125"/>
  <c r="I125"/>
  <c r="H125"/>
  <c r="G125"/>
  <c r="F125"/>
  <c r="E125"/>
  <c r="C125"/>
  <c r="D124"/>
  <c r="T124" s="1"/>
  <c r="D121"/>
  <c r="T121" s="1"/>
  <c r="D120"/>
  <c r="T120" s="1"/>
  <c r="D119"/>
  <c r="T119" s="1"/>
  <c r="D117"/>
  <c r="T117" s="1"/>
  <c r="D116"/>
  <c r="T116" s="1"/>
  <c r="D115"/>
  <c r="T115" s="1"/>
  <c r="D114"/>
  <c r="T114" s="1"/>
  <c r="D113"/>
  <c r="T113" s="1"/>
  <c r="S112"/>
  <c r="R112"/>
  <c r="Q112"/>
  <c r="P112"/>
  <c r="O112"/>
  <c r="N112"/>
  <c r="M112"/>
  <c r="L112"/>
  <c r="K112"/>
  <c r="J112"/>
  <c r="I112"/>
  <c r="H112"/>
  <c r="G112"/>
  <c r="F112"/>
  <c r="E112"/>
  <c r="C112"/>
  <c r="D111"/>
  <c r="T111" s="1"/>
  <c r="D110"/>
  <c r="T110" s="1"/>
  <c r="D109"/>
  <c r="T109" s="1"/>
  <c r="D108"/>
  <c r="T108" s="1"/>
  <c r="D107"/>
  <c r="T107" s="1"/>
  <c r="D106"/>
  <c r="T106" s="1"/>
  <c r="U105"/>
  <c r="D105"/>
  <c r="T105" s="1"/>
  <c r="D104"/>
  <c r="T104" s="1"/>
  <c r="D103"/>
  <c r="T103" s="1"/>
  <c r="D102"/>
  <c r="T102" s="1"/>
  <c r="D101"/>
  <c r="T101" s="1"/>
  <c r="D100"/>
  <c r="T100" s="1"/>
  <c r="D99"/>
  <c r="T99" s="1"/>
  <c r="D98"/>
  <c r="T98" s="1"/>
  <c r="D97"/>
  <c r="T97" s="1"/>
  <c r="U96"/>
  <c r="D96"/>
  <c r="T96" s="1"/>
  <c r="D95"/>
  <c r="D94"/>
  <c r="T94" s="1"/>
  <c r="D93"/>
  <c r="T93" s="1"/>
  <c r="W92"/>
  <c r="S92"/>
  <c r="R92"/>
  <c r="Q92"/>
  <c r="P92"/>
  <c r="O92"/>
  <c r="N92"/>
  <c r="M92"/>
  <c r="L92"/>
  <c r="K92"/>
  <c r="J92"/>
  <c r="I92"/>
  <c r="H92"/>
  <c r="G92"/>
  <c r="F92"/>
  <c r="E92"/>
  <c r="C92"/>
  <c r="D91"/>
  <c r="T91" s="1"/>
  <c r="D90"/>
  <c r="T90" s="1"/>
  <c r="D89"/>
  <c r="T89" s="1"/>
  <c r="D88"/>
  <c r="T88" s="1"/>
  <c r="D87"/>
  <c r="T87" s="1"/>
  <c r="W86"/>
  <c r="U86"/>
  <c r="S86"/>
  <c r="R86"/>
  <c r="Q86"/>
  <c r="P86"/>
  <c r="O86"/>
  <c r="N86"/>
  <c r="M86"/>
  <c r="L86"/>
  <c r="K86"/>
  <c r="J86"/>
  <c r="I86"/>
  <c r="H86"/>
  <c r="G86"/>
  <c r="F86"/>
  <c r="E86"/>
  <c r="C86"/>
  <c r="D85"/>
  <c r="U84"/>
  <c r="D84"/>
  <c r="T84" s="1"/>
  <c r="U83"/>
  <c r="D83"/>
  <c r="T83" s="1"/>
  <c r="D82"/>
  <c r="T82" s="1"/>
  <c r="V82" s="1"/>
  <c r="D81"/>
  <c r="T81" s="1"/>
  <c r="D80"/>
  <c r="T80" s="1"/>
  <c r="D79"/>
  <c r="T79" s="1"/>
  <c r="U78"/>
  <c r="D78"/>
  <c r="T78" s="1"/>
  <c r="V78" s="1"/>
  <c r="U77"/>
  <c r="D77"/>
  <c r="T77" s="1"/>
  <c r="D76"/>
  <c r="T76" s="1"/>
  <c r="W75"/>
  <c r="S75"/>
  <c r="R75"/>
  <c r="Q75"/>
  <c r="P75"/>
  <c r="O75"/>
  <c r="N75"/>
  <c r="M75"/>
  <c r="L75"/>
  <c r="K75"/>
  <c r="J75"/>
  <c r="I75"/>
  <c r="H75"/>
  <c r="G75"/>
  <c r="F75"/>
  <c r="E75"/>
  <c r="C75"/>
  <c r="D74"/>
  <c r="T74" s="1"/>
  <c r="D73"/>
  <c r="T73" s="1"/>
  <c r="D72"/>
  <c r="T72" s="1"/>
  <c r="D71"/>
  <c r="T71" s="1"/>
  <c r="V71" s="1"/>
  <c r="U70"/>
  <c r="D70"/>
  <c r="T70" s="1"/>
  <c r="U69"/>
  <c r="D69"/>
  <c r="T69" s="1"/>
  <c r="U68"/>
  <c r="D68"/>
  <c r="T68" s="1"/>
  <c r="D67"/>
  <c r="D66"/>
  <c r="D65"/>
  <c r="S64"/>
  <c r="R64"/>
  <c r="Q64"/>
  <c r="P64"/>
  <c r="O64"/>
  <c r="N64"/>
  <c r="M64"/>
  <c r="L64"/>
  <c r="K64"/>
  <c r="J64"/>
  <c r="I64"/>
  <c r="H64"/>
  <c r="G64"/>
  <c r="F64"/>
  <c r="E64"/>
  <c r="C64"/>
  <c r="D63"/>
  <c r="T63" s="1"/>
  <c r="U62"/>
  <c r="D62"/>
  <c r="T62" s="1"/>
  <c r="U61"/>
  <c r="T61"/>
  <c r="D61"/>
  <c r="U60"/>
  <c r="D60"/>
  <c r="T60" s="1"/>
  <c r="U59"/>
  <c r="D59"/>
  <c r="T59" s="1"/>
  <c r="U58"/>
  <c r="D58"/>
  <c r="T58" s="1"/>
  <c r="D57"/>
  <c r="V57" s="1"/>
  <c r="D56"/>
  <c r="D55"/>
  <c r="U54"/>
  <c r="D54"/>
  <c r="T54" s="1"/>
  <c r="D53"/>
  <c r="V53" s="1"/>
  <c r="D52"/>
  <c r="W51"/>
  <c r="S51"/>
  <c r="R51"/>
  <c r="Q51"/>
  <c r="P51"/>
  <c r="O51"/>
  <c r="N51"/>
  <c r="M51"/>
  <c r="L51"/>
  <c r="K51"/>
  <c r="J51"/>
  <c r="I51"/>
  <c r="H51"/>
  <c r="G51"/>
  <c r="F51"/>
  <c r="E51"/>
  <c r="C51"/>
  <c r="U50"/>
  <c r="D50"/>
  <c r="T50" s="1"/>
  <c r="D49"/>
  <c r="V49" s="1"/>
  <c r="U48"/>
  <c r="D48"/>
  <c r="T48" s="1"/>
  <c r="U47"/>
  <c r="D47"/>
  <c r="T47" s="1"/>
  <c r="U46"/>
  <c r="D46"/>
  <c r="T46" s="1"/>
  <c r="V46" s="1"/>
  <c r="W45"/>
  <c r="S45"/>
  <c r="R45"/>
  <c r="Q45"/>
  <c r="P45"/>
  <c r="O45"/>
  <c r="N45"/>
  <c r="M45"/>
  <c r="L45"/>
  <c r="K45"/>
  <c r="J45"/>
  <c r="I45"/>
  <c r="H45"/>
  <c r="G45"/>
  <c r="F45"/>
  <c r="E45"/>
  <c r="C45"/>
  <c r="U44"/>
  <c r="D44"/>
  <c r="T44" s="1"/>
  <c r="U43"/>
  <c r="D43"/>
  <c r="T43" s="1"/>
  <c r="U42"/>
  <c r="D42"/>
  <c r="T42" s="1"/>
  <c r="U41"/>
  <c r="D41"/>
  <c r="T41" s="1"/>
  <c r="U40"/>
  <c r="D40"/>
  <c r="T40" s="1"/>
  <c r="U39"/>
  <c r="D39"/>
  <c r="T39" s="1"/>
  <c r="U38"/>
  <c r="D38"/>
  <c r="T38" s="1"/>
  <c r="U37"/>
  <c r="D37"/>
  <c r="T37" s="1"/>
  <c r="W36"/>
  <c r="S36"/>
  <c r="R36"/>
  <c r="Q36"/>
  <c r="P36"/>
  <c r="O36"/>
  <c r="N36"/>
  <c r="M36"/>
  <c r="L36"/>
  <c r="K36"/>
  <c r="J36"/>
  <c r="I36"/>
  <c r="H36"/>
  <c r="G36"/>
  <c r="F36"/>
  <c r="E36"/>
  <c r="C36"/>
  <c r="D35"/>
  <c r="D34"/>
  <c r="U33"/>
  <c r="D33"/>
  <c r="T33" s="1"/>
  <c r="D32"/>
  <c r="D31"/>
  <c r="D30"/>
  <c r="D29"/>
  <c r="D28"/>
  <c r="D27"/>
  <c r="D26"/>
  <c r="U25"/>
  <c r="D25"/>
  <c r="T25" s="1"/>
  <c r="U24"/>
  <c r="D24"/>
  <c r="T24" s="1"/>
  <c r="D23"/>
  <c r="D22"/>
  <c r="D21"/>
  <c r="U20"/>
  <c r="D20"/>
  <c r="T20" s="1"/>
  <c r="D19"/>
  <c r="D18"/>
  <c r="D17"/>
  <c r="U16"/>
  <c r="D16"/>
  <c r="T16" s="1"/>
  <c r="D15"/>
  <c r="D14"/>
  <c r="D13"/>
  <c r="D12"/>
  <c r="D11"/>
  <c r="D10"/>
  <c r="D9"/>
  <c r="D8"/>
  <c r="S7"/>
  <c r="R7"/>
  <c r="Q7"/>
  <c r="P7"/>
  <c r="O7"/>
  <c r="N7"/>
  <c r="M7"/>
  <c r="L7"/>
  <c r="K7"/>
  <c r="J7"/>
  <c r="I7"/>
  <c r="H7"/>
  <c r="G7"/>
  <c r="F7"/>
  <c r="E7"/>
  <c r="C7"/>
  <c r="F42" i="12"/>
  <c r="F40"/>
  <c r="F38"/>
  <c r="F35"/>
  <c r="E35"/>
  <c r="F31"/>
  <c r="E31"/>
  <c r="D4"/>
  <c r="E4" s="1"/>
  <c r="C4"/>
  <c r="F44" i="11"/>
  <c r="E44"/>
  <c r="F42"/>
  <c r="E41"/>
  <c r="F40"/>
  <c r="F35"/>
  <c r="E35"/>
  <c r="F31"/>
  <c r="E31"/>
  <c r="F30"/>
  <c r="F29"/>
  <c r="E29"/>
  <c r="F28"/>
  <c r="E28"/>
  <c r="F27"/>
  <c r="E27"/>
  <c r="F26"/>
  <c r="E26"/>
  <c r="F25"/>
  <c r="E25"/>
  <c r="F24"/>
  <c r="E24"/>
  <c r="F23"/>
  <c r="F22"/>
  <c r="F18"/>
  <c r="F17"/>
  <c r="E17"/>
  <c r="F16"/>
  <c r="E16"/>
  <c r="F15"/>
  <c r="E15"/>
  <c r="F14"/>
  <c r="E14"/>
  <c r="F13"/>
  <c r="E13"/>
  <c r="F10"/>
  <c r="E10"/>
  <c r="F9"/>
  <c r="E9"/>
  <c r="F8"/>
  <c r="E8"/>
  <c r="F7"/>
  <c r="E7"/>
  <c r="F6"/>
  <c r="E6"/>
  <c r="D5"/>
  <c r="D4" s="1"/>
  <c r="E4" s="1"/>
  <c r="C5"/>
  <c r="B5"/>
  <c r="B4"/>
  <c r="F75" i="2"/>
  <c r="E74"/>
  <c r="F73"/>
  <c r="N72"/>
  <c r="M72"/>
  <c r="E72"/>
  <c r="K71"/>
  <c r="L71" s="1"/>
  <c r="J71"/>
  <c r="I71"/>
  <c r="F71"/>
  <c r="E71"/>
  <c r="F64"/>
  <c r="E64"/>
  <c r="F60"/>
  <c r="F59"/>
  <c r="F58"/>
  <c r="E58"/>
  <c r="F57"/>
  <c r="E57"/>
  <c r="F56"/>
  <c r="E56"/>
  <c r="F55"/>
  <c r="E55"/>
  <c r="F54"/>
  <c r="E54"/>
  <c r="F53"/>
  <c r="E53"/>
  <c r="F52"/>
  <c r="E52"/>
  <c r="F51"/>
  <c r="E51"/>
  <c r="E50"/>
  <c r="E49"/>
  <c r="E48"/>
  <c r="F47"/>
  <c r="F46"/>
  <c r="E46"/>
  <c r="F45"/>
  <c r="E45"/>
  <c r="F44"/>
  <c r="E44"/>
  <c r="F43"/>
  <c r="E43"/>
  <c r="B42"/>
  <c r="E42" s="1"/>
  <c r="N40"/>
  <c r="M40"/>
  <c r="F40"/>
  <c r="E40"/>
  <c r="F39"/>
  <c r="E39"/>
  <c r="N38"/>
  <c r="M38"/>
  <c r="F38"/>
  <c r="E38"/>
  <c r="F37"/>
  <c r="E37"/>
  <c r="F36"/>
  <c r="E36"/>
  <c r="D35"/>
  <c r="D34" s="1"/>
  <c r="N33"/>
  <c r="L33"/>
  <c r="K31"/>
  <c r="K79" s="1"/>
  <c r="J31"/>
  <c r="J79" s="1"/>
  <c r="I31"/>
  <c r="E28"/>
  <c r="F27"/>
  <c r="E27"/>
  <c r="N25"/>
  <c r="M25"/>
  <c r="L25"/>
  <c r="F25"/>
  <c r="N24"/>
  <c r="M24"/>
  <c r="F24"/>
  <c r="E24"/>
  <c r="N23"/>
  <c r="M23"/>
  <c r="F23"/>
  <c r="E23"/>
  <c r="L22"/>
  <c r="F22"/>
  <c r="E22"/>
  <c r="N21"/>
  <c r="M21"/>
  <c r="L21"/>
  <c r="F21"/>
  <c r="E21"/>
  <c r="N20"/>
  <c r="M20"/>
  <c r="L20"/>
  <c r="F20"/>
  <c r="E20"/>
  <c r="N19"/>
  <c r="M19"/>
  <c r="L19"/>
  <c r="N18"/>
  <c r="M18"/>
  <c r="F18"/>
  <c r="E18"/>
  <c r="N17"/>
  <c r="M17"/>
  <c r="L17"/>
  <c r="F17"/>
  <c r="E17"/>
  <c r="N16"/>
  <c r="M16"/>
  <c r="L16"/>
  <c r="F16"/>
  <c r="E16"/>
  <c r="N15"/>
  <c r="M15"/>
  <c r="L15"/>
  <c r="F15"/>
  <c r="E15"/>
  <c r="N14"/>
  <c r="M14"/>
  <c r="L14"/>
  <c r="F14"/>
  <c r="E14"/>
  <c r="N13"/>
  <c r="M13"/>
  <c r="H13"/>
  <c r="L13" s="1"/>
  <c r="F13"/>
  <c r="E13"/>
  <c r="N12"/>
  <c r="M12"/>
  <c r="L12"/>
  <c r="F12"/>
  <c r="E12"/>
  <c r="N11"/>
  <c r="M11"/>
  <c r="L11"/>
  <c r="F11"/>
  <c r="E11"/>
  <c r="N10"/>
  <c r="M10"/>
  <c r="L10"/>
  <c r="E10"/>
  <c r="N9"/>
  <c r="M9"/>
  <c r="L9"/>
  <c r="F9"/>
  <c r="E9"/>
  <c r="N8"/>
  <c r="M8"/>
  <c r="L8"/>
  <c r="N7"/>
  <c r="M7"/>
  <c r="L7"/>
  <c r="F7"/>
  <c r="E7"/>
  <c r="N6"/>
  <c r="M6"/>
  <c r="L6"/>
  <c r="F6"/>
  <c r="E6"/>
  <c r="N5"/>
  <c r="M5"/>
  <c r="L5"/>
  <c r="F5"/>
  <c r="E5"/>
  <c r="N4"/>
  <c r="M4"/>
  <c r="L4"/>
  <c r="B4"/>
  <c r="B31" s="1"/>
  <c r="B79" s="1"/>
  <c r="I15" i="17" l="1"/>
  <c r="E16"/>
  <c r="E12"/>
  <c r="N18" i="7"/>
  <c r="G18"/>
  <c r="D24"/>
  <c r="M24"/>
  <c r="N17"/>
  <c r="M17"/>
  <c r="N24"/>
  <c r="E24"/>
  <c r="G24" s="1"/>
  <c r="G17"/>
  <c r="D1382" i="14"/>
  <c r="D1325"/>
  <c r="D1307"/>
  <c r="D1227"/>
  <c r="D1161"/>
  <c r="D1085"/>
  <c r="D1014"/>
  <c r="D882"/>
  <c r="D858"/>
  <c r="D780"/>
  <c r="B725"/>
  <c r="B6"/>
  <c r="B5" s="1"/>
  <c r="D295"/>
  <c r="D434"/>
  <c r="D489"/>
  <c r="D594"/>
  <c r="D545"/>
  <c r="D313"/>
  <c r="D5"/>
  <c r="B743"/>
  <c r="B387"/>
  <c r="H6" i="13"/>
  <c r="W6"/>
  <c r="O6"/>
  <c r="P6"/>
  <c r="D220"/>
  <c r="V213"/>
  <c r="N6"/>
  <c r="J6"/>
  <c r="D183"/>
  <c r="V221"/>
  <c r="R6"/>
  <c r="I6"/>
  <c r="Q6"/>
  <c r="D169"/>
  <c r="U112"/>
  <c r="V133"/>
  <c r="V166"/>
  <c r="U206"/>
  <c r="V116"/>
  <c r="V55"/>
  <c r="V103"/>
  <c r="V175"/>
  <c r="V32"/>
  <c r="V141"/>
  <c r="V154"/>
  <c r="V68"/>
  <c r="V121"/>
  <c r="V159"/>
  <c r="V196"/>
  <c r="V100"/>
  <c r="V60"/>
  <c r="V198"/>
  <c r="T217"/>
  <c r="V218"/>
  <c r="L6"/>
  <c r="K6"/>
  <c r="S6"/>
  <c r="V135"/>
  <c r="V177"/>
  <c r="V185"/>
  <c r="V201"/>
  <c r="D224"/>
  <c r="V10"/>
  <c r="V14"/>
  <c r="V18"/>
  <c r="V22"/>
  <c r="V26"/>
  <c r="V165"/>
  <c r="V184"/>
  <c r="V187"/>
  <c r="D210"/>
  <c r="V17"/>
  <c r="V84"/>
  <c r="V90"/>
  <c r="V98"/>
  <c r="V48"/>
  <c r="V56"/>
  <c r="V62"/>
  <c r="V139"/>
  <c r="V186"/>
  <c r="D189"/>
  <c r="U199"/>
  <c r="V205"/>
  <c r="V215"/>
  <c r="V222"/>
  <c r="C6"/>
  <c r="V13"/>
  <c r="V25"/>
  <c r="V104"/>
  <c r="V110"/>
  <c r="V119"/>
  <c r="V12"/>
  <c r="V16"/>
  <c r="V20"/>
  <c r="V24"/>
  <c r="V28"/>
  <c r="D36"/>
  <c r="U64"/>
  <c r="V79"/>
  <c r="V83"/>
  <c r="V117"/>
  <c r="U149"/>
  <c r="V156"/>
  <c r="V163"/>
  <c r="V167"/>
  <c r="V193"/>
  <c r="V212"/>
  <c r="U169"/>
  <c r="V9"/>
  <c r="V21"/>
  <c r="V34"/>
  <c r="V80"/>
  <c r="V114"/>
  <c r="V194"/>
  <c r="U45"/>
  <c r="E6"/>
  <c r="U125"/>
  <c r="V188"/>
  <c r="V40"/>
  <c r="V50"/>
  <c r="V99"/>
  <c r="V105"/>
  <c r="V120"/>
  <c r="V129"/>
  <c r="V144"/>
  <c r="V11"/>
  <c r="V15"/>
  <c r="V19"/>
  <c r="V23"/>
  <c r="V27"/>
  <c r="V30"/>
  <c r="V54"/>
  <c r="V58"/>
  <c r="V70"/>
  <c r="V73"/>
  <c r="V77"/>
  <c r="V81"/>
  <c r="V85"/>
  <c r="V88"/>
  <c r="V91"/>
  <c r="V108"/>
  <c r="V111"/>
  <c r="V115"/>
  <c r="V137"/>
  <c r="U142"/>
  <c r="V164"/>
  <c r="V173"/>
  <c r="U178"/>
  <c r="U183"/>
  <c r="V191"/>
  <c r="V203"/>
  <c r="U220"/>
  <c r="U210"/>
  <c r="V33"/>
  <c r="V44"/>
  <c r="V47"/>
  <c r="V61"/>
  <c r="V96"/>
  <c r="V102"/>
  <c r="V132"/>
  <c r="V140"/>
  <c r="V148"/>
  <c r="V152"/>
  <c r="V157"/>
  <c r="V160"/>
  <c r="V168"/>
  <c r="V176"/>
  <c r="V180"/>
  <c r="V195"/>
  <c r="V35"/>
  <c r="V39"/>
  <c r="V43"/>
  <c r="V63"/>
  <c r="V67"/>
  <c r="U75"/>
  <c r="V95"/>
  <c r="V101"/>
  <c r="V124"/>
  <c r="V128"/>
  <c r="V134"/>
  <c r="V147"/>
  <c r="V151"/>
  <c r="V170"/>
  <c r="U189"/>
  <c r="V197"/>
  <c r="V200"/>
  <c r="V227"/>
  <c r="V29"/>
  <c r="V38"/>
  <c r="V42"/>
  <c r="U51"/>
  <c r="V66"/>
  <c r="V69"/>
  <c r="V72"/>
  <c r="V87"/>
  <c r="V94"/>
  <c r="V107"/>
  <c r="V127"/>
  <c r="V136"/>
  <c r="V146"/>
  <c r="U161"/>
  <c r="V172"/>
  <c r="V182"/>
  <c r="V202"/>
  <c r="V209"/>
  <c r="V214"/>
  <c r="V226"/>
  <c r="U36"/>
  <c r="U7"/>
  <c r="V31"/>
  <c r="V41"/>
  <c r="V59"/>
  <c r="V74"/>
  <c r="V89"/>
  <c r="V97"/>
  <c r="V106"/>
  <c r="V109"/>
  <c r="V130"/>
  <c r="V138"/>
  <c r="V145"/>
  <c r="V158"/>
  <c r="V174"/>
  <c r="V181"/>
  <c r="V204"/>
  <c r="V208"/>
  <c r="V211"/>
  <c r="V219"/>
  <c r="D86"/>
  <c r="D75"/>
  <c r="G6"/>
  <c r="T223"/>
  <c r="V223" s="1"/>
  <c r="T210"/>
  <c r="D206"/>
  <c r="D199"/>
  <c r="T183"/>
  <c r="D178"/>
  <c r="D125"/>
  <c r="D112"/>
  <c r="D92"/>
  <c r="D64"/>
  <c r="D51"/>
  <c r="F6"/>
  <c r="D45"/>
  <c r="D161"/>
  <c r="D149"/>
  <c r="T149"/>
  <c r="V150"/>
  <c r="M6"/>
  <c r="D142"/>
  <c r="D7"/>
  <c r="F4" i="12"/>
  <c r="E5" i="11"/>
  <c r="F5"/>
  <c r="C4"/>
  <c r="F4" s="1"/>
  <c r="M31" i="2"/>
  <c r="M71"/>
  <c r="I79"/>
  <c r="M79" s="1"/>
  <c r="E35"/>
  <c r="N71"/>
  <c r="N31"/>
  <c r="D31"/>
  <c r="E31" s="1"/>
  <c r="F19"/>
  <c r="E4"/>
  <c r="F4"/>
  <c r="F31"/>
  <c r="C31"/>
  <c r="F42"/>
  <c r="N79"/>
  <c r="D79"/>
  <c r="E79" s="1"/>
  <c r="E34"/>
  <c r="F35"/>
  <c r="H31"/>
  <c r="C34"/>
  <c r="V37" i="13"/>
  <c r="T36"/>
  <c r="T51"/>
  <c r="V52"/>
  <c r="V65"/>
  <c r="T64"/>
  <c r="V162"/>
  <c r="T161"/>
  <c r="V179"/>
  <c r="T178"/>
  <c r="V225"/>
  <c r="T224"/>
  <c r="V8"/>
  <c r="T7"/>
  <c r="V76"/>
  <c r="T75"/>
  <c r="T92"/>
  <c r="V93"/>
  <c r="V143"/>
  <c r="T142"/>
  <c r="V113"/>
  <c r="T112"/>
  <c r="V126"/>
  <c r="T125"/>
  <c r="V207"/>
  <c r="T206"/>
  <c r="V190"/>
  <c r="T189"/>
  <c r="T45"/>
  <c r="T86"/>
  <c r="T169"/>
  <c r="T199"/>
  <c r="D217"/>
  <c r="B10" i="19"/>
  <c r="B9"/>
  <c r="I16" i="17" l="1"/>
  <c r="K16" s="1"/>
  <c r="K15"/>
  <c r="F24" i="7"/>
  <c r="B357" i="14"/>
  <c r="V220" i="13"/>
  <c r="V199"/>
  <c r="V45"/>
  <c r="V86"/>
  <c r="V183"/>
  <c r="V161"/>
  <c r="V210"/>
  <c r="V169"/>
  <c r="V75"/>
  <c r="V217"/>
  <c r="V206"/>
  <c r="V142"/>
  <c r="V51"/>
  <c r="T220"/>
  <c r="T6" s="1"/>
  <c r="V189"/>
  <c r="V64"/>
  <c r="V112"/>
  <c r="V178"/>
  <c r="V36"/>
  <c r="V125"/>
  <c r="V92"/>
  <c r="U6"/>
  <c r="V7"/>
  <c r="V149"/>
  <c r="D6"/>
  <c r="H79" i="2"/>
  <c r="L79" s="1"/>
  <c r="L31"/>
  <c r="C79"/>
  <c r="F79" s="1"/>
  <c r="F34"/>
  <c r="V6" i="13" l="1"/>
</calcChain>
</file>

<file path=xl/sharedStrings.xml><?xml version="1.0" encoding="utf-8"?>
<sst xmlns="http://schemas.openxmlformats.org/spreadsheetml/2006/main" count="3891" uniqueCount="3105">
  <si>
    <t>附件</t>
  </si>
  <si>
    <t xml:space="preserve">                                   融水苗族自治县财政局编制</t>
  </si>
  <si>
    <t xml:space="preserve">                                  二○一七年九月</t>
  </si>
  <si>
    <t>2016年融水苗族自治县本级一般公共预算收支决算总表</t>
  </si>
  <si>
    <t xml:space="preserve">  表一</t>
  </si>
  <si>
    <t>单位:万元</t>
  </si>
  <si>
    <t>预算科目</t>
  </si>
  <si>
    <t>2016年
决算</t>
  </si>
  <si>
    <t>完成年初
预算%</t>
  </si>
  <si>
    <t>比上年决算增减%</t>
  </si>
  <si>
    <t>完成年度
预算%</t>
  </si>
  <si>
    <t>一、税收收入</t>
  </si>
  <si>
    <t>一、一般公共服务</t>
  </si>
  <si>
    <t>　　增值税</t>
  </si>
  <si>
    <t>二、国防</t>
  </si>
  <si>
    <t>　　营业税</t>
  </si>
  <si>
    <t>三、公共安全</t>
  </si>
  <si>
    <t>　　企业所得税</t>
  </si>
  <si>
    <t>四、教育</t>
  </si>
  <si>
    <t>　　企业所得税退税</t>
  </si>
  <si>
    <t>五、科学技术</t>
  </si>
  <si>
    <t>　　个人所得税</t>
  </si>
  <si>
    <t>六、文化体育与传媒</t>
  </si>
  <si>
    <t xml:space="preserve">    资源税</t>
  </si>
  <si>
    <t>七、社会保障和就业</t>
  </si>
  <si>
    <t>　　城市维护建设税</t>
  </si>
  <si>
    <t>八、医疗卫生与计划生育支出</t>
  </si>
  <si>
    <t xml:space="preserve">    房产税</t>
  </si>
  <si>
    <t>九、节能环保</t>
  </si>
  <si>
    <t xml:space="preserve">    印花税</t>
  </si>
  <si>
    <t>十、城乡社区事务</t>
  </si>
  <si>
    <t xml:space="preserve">    城镇土地使用税</t>
  </si>
  <si>
    <t>十一、农林水事务</t>
  </si>
  <si>
    <t xml:space="preserve">    土地增值税</t>
  </si>
  <si>
    <t>十二、交通运输</t>
  </si>
  <si>
    <t xml:space="preserve">    车船税</t>
  </si>
  <si>
    <t>十三、资源勘探电力信息等事务</t>
  </si>
  <si>
    <t xml:space="preserve">    耕地占用税</t>
  </si>
  <si>
    <t>十四、商业服务业等事务</t>
  </si>
  <si>
    <t xml:space="preserve">    契税</t>
  </si>
  <si>
    <t>十五、金融支出</t>
  </si>
  <si>
    <t>二、非税收入</t>
  </si>
  <si>
    <t>十六、国土资源气象等事务</t>
  </si>
  <si>
    <t>　　专项收入</t>
  </si>
  <si>
    <t>十七、住房保障支出</t>
  </si>
  <si>
    <t>　　行政事业性收费收入</t>
  </si>
  <si>
    <t>十八、粮油物资储备事务</t>
  </si>
  <si>
    <t>　　罚没收入</t>
  </si>
  <si>
    <t>二十、预备费</t>
  </si>
  <si>
    <t>　　国有资本经营收入</t>
  </si>
  <si>
    <t>二十一、债务付息支出</t>
  </si>
  <si>
    <t>　　国有资源（资产）有偿使用收入</t>
  </si>
  <si>
    <t>二十二、债务发行费用支出</t>
  </si>
  <si>
    <t xml:space="preserve">    捐赠收入</t>
  </si>
  <si>
    <t>二十三、其他支出</t>
  </si>
  <si>
    <t xml:space="preserve">    政府住房基金收入</t>
  </si>
  <si>
    <t>二十四、上年结转专款支出</t>
  </si>
  <si>
    <t>　　其他收入</t>
  </si>
  <si>
    <t>二十五、上级提前下达资金安排的支出</t>
  </si>
  <si>
    <t xml:space="preserve">    基金收入</t>
  </si>
  <si>
    <t>二十六、社会保险基金支出</t>
  </si>
  <si>
    <t xml:space="preserve">     收入合计</t>
  </si>
  <si>
    <t>本年支出合计</t>
  </si>
  <si>
    <t>转移性收入</t>
  </si>
  <si>
    <t xml:space="preserve">  自治区补助收入</t>
  </si>
  <si>
    <t xml:space="preserve">    1.返还性收入</t>
  </si>
  <si>
    <t>二十三、上解支出</t>
  </si>
  <si>
    <t xml:space="preserve">       增值税和消费税税收返还收入 </t>
  </si>
  <si>
    <t xml:space="preserve">       所得税基数返还收入</t>
  </si>
  <si>
    <t>二十四、债务还本支出</t>
  </si>
  <si>
    <t xml:space="preserve">       成品油价和税费改革税返还收入</t>
  </si>
  <si>
    <t>二十五、安排预算稳定调节基金</t>
  </si>
  <si>
    <t xml:space="preserve">    2.一般性转移支付收入</t>
  </si>
  <si>
    <t xml:space="preserve">       体制补助收入</t>
  </si>
  <si>
    <t xml:space="preserve">       均衡性转移支付收入</t>
  </si>
  <si>
    <t xml:space="preserve">       老少边穷转移支付收入</t>
  </si>
  <si>
    <t xml:space="preserve">       县级基本财力保障机制奖补资金收入</t>
  </si>
  <si>
    <t xml:space="preserve">       结算补助收入</t>
  </si>
  <si>
    <t xml:space="preserve">       化解债务补助收入</t>
  </si>
  <si>
    <t xml:space="preserve">       资源枯竭型城市转移支付补助收入</t>
  </si>
  <si>
    <t xml:space="preserve">       企业事业单位划转补助收入</t>
  </si>
  <si>
    <t xml:space="preserve">       成品油价格和税费改革转移支付补助收入</t>
  </si>
  <si>
    <t xml:space="preserve">       基层公检法司转移支付收入</t>
  </si>
  <si>
    <t xml:space="preserve">       义务教育等转移支付收入</t>
  </si>
  <si>
    <t xml:space="preserve">       基本养老保险和低保等转移支付收入</t>
  </si>
  <si>
    <t xml:space="preserve">       新型农村合作医疗等转移支付收入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</si>
  <si>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</si>
  <si>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</si>
  <si>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</si>
  <si>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</si>
  <si>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其他一般性转移支付收入</t>
  </si>
  <si>
    <t xml:space="preserve">    3.专项转移支付收入</t>
  </si>
  <si>
    <t xml:space="preserve">  市对县补助收入</t>
  </si>
  <si>
    <t xml:space="preserve">  基金补助收入</t>
  </si>
  <si>
    <t xml:space="preserve">  下级上解收入</t>
  </si>
  <si>
    <t xml:space="preserve">       体制上解收入</t>
  </si>
  <si>
    <t xml:space="preserve">       出口退税专项上解收入</t>
  </si>
  <si>
    <t xml:space="preserve">       专项上解收入</t>
  </si>
  <si>
    <t>上年结余收入</t>
  </si>
  <si>
    <t>二十四、滚存结余</t>
  </si>
  <si>
    <t>上年结转专款收入</t>
  </si>
  <si>
    <t>结转下年</t>
  </si>
  <si>
    <t>调入资金</t>
  </si>
  <si>
    <t>调入预算稳定调剂基金</t>
  </si>
  <si>
    <t>债务转贷收入</t>
  </si>
  <si>
    <t xml:space="preserve">收入总计         </t>
  </si>
  <si>
    <t xml:space="preserve">支出总计         </t>
  </si>
  <si>
    <t xml:space="preserve">  表二</t>
  </si>
  <si>
    <t>单位：万元</t>
  </si>
  <si>
    <t>2016年决算</t>
  </si>
  <si>
    <t>完成年初预算%</t>
  </si>
  <si>
    <t xml:space="preserve"> 合    计</t>
  </si>
  <si>
    <t>上级补助收入</t>
  </si>
  <si>
    <t xml:space="preserve">  返还性收入</t>
  </si>
  <si>
    <t xml:space="preserve">    增值税和消费税税收返还收入</t>
  </si>
  <si>
    <t xml:space="preserve">    所得税基数返还收入</t>
  </si>
  <si>
    <t xml:space="preserve">    成品油价格和税费改革税收返还收入</t>
  </si>
  <si>
    <t xml:space="preserve">    自治区分享四税基数返还收入</t>
  </si>
  <si>
    <t xml:space="preserve">    其他税收返还收入</t>
  </si>
  <si>
    <t xml:space="preserve">  一般性转移支付收入</t>
  </si>
  <si>
    <t xml:space="preserve">    体制补助收入</t>
  </si>
  <si>
    <t xml:space="preserve">    均衡性转移支付收入</t>
  </si>
  <si>
    <t xml:space="preserve">    老少边穷转移支付收入</t>
  </si>
  <si>
    <t xml:space="preserve">    县级基本财力保障机制奖补资金收入</t>
  </si>
  <si>
    <t xml:space="preserve">    结算补助收入</t>
  </si>
  <si>
    <t xml:space="preserve">    化解债务补助收入</t>
  </si>
  <si>
    <t xml:space="preserve">    资源枯竭型城市转移支付补助收入</t>
  </si>
  <si>
    <t xml:space="preserve">    企业事业单位划转补助收入</t>
  </si>
  <si>
    <t xml:space="preserve">    成品油价格和税费改革转移支付补助收入</t>
  </si>
  <si>
    <t xml:space="preserve">    基层公检法司转移支付收入</t>
  </si>
  <si>
    <t xml:space="preserve">    义务教育等转移支付收入</t>
  </si>
  <si>
    <t xml:space="preserve">    基本养老保险和低保等转移支付收入</t>
  </si>
  <si>
    <t xml:space="preserve">    新型农村合作医疗等转移支付收入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</si>
  <si>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</si>
  <si>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</si>
  <si>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</si>
  <si>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</si>
  <si>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其他一般性转移支付收入</t>
  </si>
  <si>
    <t xml:space="preserve">  专项转移支付收入</t>
  </si>
  <si>
    <t>下级上解收入</t>
  </si>
  <si>
    <t xml:space="preserve">  体制上解收入</t>
  </si>
  <si>
    <t xml:space="preserve">  出口退税专项上解收入</t>
  </si>
  <si>
    <t xml:space="preserve">  专项上解收入</t>
  </si>
  <si>
    <t xml:space="preserve">调入资金   </t>
  </si>
  <si>
    <t>调入预算稳定调节基金</t>
  </si>
  <si>
    <t>债券转贷收入</t>
  </si>
  <si>
    <t>接受其他地区援助收入</t>
  </si>
  <si>
    <t>上年结余</t>
  </si>
  <si>
    <t xml:space="preserve">  表三</t>
  </si>
  <si>
    <t>合    计</t>
  </si>
  <si>
    <t>补助下级支出</t>
  </si>
  <si>
    <t xml:space="preserve">  返还性支出</t>
  </si>
  <si>
    <t xml:space="preserve">    增值税和消费税税收返还支出</t>
  </si>
  <si>
    <t xml:space="preserve">    所得税基数返还支出</t>
  </si>
  <si>
    <t xml:space="preserve">    成品油价格和税费改革税收返还支出</t>
  </si>
  <si>
    <t xml:space="preserve">    其他税收返还支出</t>
  </si>
  <si>
    <t xml:space="preserve">  一般性转移支付</t>
  </si>
  <si>
    <t xml:space="preserve">    体制补助支出</t>
  </si>
  <si>
    <t xml:space="preserve">    均衡性转移支付支出</t>
  </si>
  <si>
    <t xml:space="preserve">    革命老区及民族和边境地区转移支付支出</t>
  </si>
  <si>
    <t xml:space="preserve">    县级基本财力保障机制奖补资金支出</t>
  </si>
  <si>
    <t xml:space="preserve">    结算补助支出</t>
  </si>
  <si>
    <t xml:space="preserve">    化解债务补助支出</t>
  </si>
  <si>
    <t xml:space="preserve">    资源枯竭型城市转移支付补助支出</t>
  </si>
  <si>
    <t xml:space="preserve">    企业事业单位划转补助支出</t>
  </si>
  <si>
    <t xml:space="preserve">    成品油价格和税费改革转移支付补助支出</t>
  </si>
  <si>
    <t xml:space="preserve">    基层公检法司转移支付支出</t>
  </si>
  <si>
    <t xml:space="preserve">    义务教育等转移支付支出</t>
  </si>
  <si>
    <t xml:space="preserve">    基本养老保险和低保等转移支付支出</t>
  </si>
  <si>
    <t xml:space="preserve">    新型农村合作医疗等转移支付支出</t>
  </si>
  <si>
    <t xml:space="preserve">    农村综合改革转移支付支出</t>
  </si>
  <si>
    <t xml:space="preserve">    产粮(油)大县奖励资金支出</t>
  </si>
  <si>
    <t xml:space="preserve">    重点生态功能区转移支付支出</t>
  </si>
  <si>
    <t xml:space="preserve">    固定数额补助支出</t>
  </si>
  <si>
    <t xml:space="preserve">    其他一般性转移支付支出</t>
  </si>
  <si>
    <t xml:space="preserve">  专项转移支付</t>
  </si>
  <si>
    <t>上解上级支出</t>
  </si>
  <si>
    <t xml:space="preserve">   体制上解支出</t>
  </si>
  <si>
    <t xml:space="preserve">   出口退税专项上解支出</t>
  </si>
  <si>
    <t xml:space="preserve">   成品油价格和税费改革专项上解支出</t>
  </si>
  <si>
    <t xml:space="preserve">   专项上解支出</t>
  </si>
  <si>
    <t>调出资金</t>
  </si>
  <si>
    <t>增设预算周转金</t>
  </si>
  <si>
    <t>安排预算稳定调节基金</t>
  </si>
  <si>
    <t>债券转贷支出</t>
  </si>
  <si>
    <t>地方政府债券还本支出</t>
  </si>
  <si>
    <t>援助其他地区支出</t>
  </si>
  <si>
    <t>年终结余</t>
  </si>
  <si>
    <t xml:space="preserve">  其中：净结余</t>
  </si>
  <si>
    <t>科目编码</t>
  </si>
  <si>
    <t>科目名称</t>
  </si>
  <si>
    <t>预算数</t>
  </si>
  <si>
    <t>变动项目</t>
  </si>
  <si>
    <t>调整预算数</t>
  </si>
  <si>
    <t>决算数</t>
  </si>
  <si>
    <t>预算结余</t>
  </si>
  <si>
    <t>结转下年使用数</t>
  </si>
  <si>
    <t>小计</t>
  </si>
  <si>
    <t>返还性收入</t>
  </si>
  <si>
    <t>一般性转
移支付</t>
  </si>
  <si>
    <t>专项转移支付</t>
  </si>
  <si>
    <t>上年结转_x000D_
使用数</t>
  </si>
  <si>
    <t>债务收入</t>
  </si>
  <si>
    <t>动支预_x000D_
备费</t>
  </si>
  <si>
    <t>科目调剂</t>
  </si>
  <si>
    <t>本年短收安排</t>
  </si>
  <si>
    <t>动用预算稳定调节基金</t>
  </si>
  <si>
    <t>补助下级专款</t>
  </si>
  <si>
    <t>省补助计划单列市</t>
  </si>
  <si>
    <t>其他</t>
  </si>
  <si>
    <t>一般公共预算支出</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</si>
  <si>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</si>
  <si>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</si>
  <si>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</si>
  <si>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</si>
  <si>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</si>
  <si>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</si>
  <si>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</si>
  <si>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</si>
  <si>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</si>
  <si>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</si>
  <si>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人力资源事务</t>
  </si>
  <si>
    <t xml:space="preserve">  纪检监察事务</t>
  </si>
  <si>
    <t xml:space="preserve">  商贸事务</t>
  </si>
  <si>
    <t xml:space="preserve">  知识产权事务</t>
  </si>
  <si>
    <t xml:space="preserve">  工商行政管理事务</t>
  </si>
  <si>
    <t xml:space="preserve">  质量技术监督与检验检疫事务</t>
  </si>
  <si>
    <t xml:space="preserve">  民族事务</t>
  </si>
  <si>
    <t xml:space="preserve">  宗教事务</t>
  </si>
  <si>
    <t xml:space="preserve">  港澳台侨事务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</si>
  <si>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</si>
  <si>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</si>
  <si>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</si>
  <si>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</si>
  <si>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</si>
  <si>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</si>
  <si>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</si>
  <si>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</si>
  <si>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</si>
  <si>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其他一般公共服务支出</t>
  </si>
  <si>
    <t>外交支出</t>
  </si>
  <si>
    <t xml:space="preserve">  外交管理事务</t>
  </si>
  <si>
    <t xml:space="preserve">  驻外机构</t>
  </si>
  <si>
    <t xml:space="preserve">  对外援助</t>
  </si>
  <si>
    <t xml:space="preserve">  国际组织</t>
  </si>
  <si>
    <t xml:space="preserve">  对外合作与交流</t>
  </si>
  <si>
    <t xml:space="preserve">  对外宣传</t>
  </si>
  <si>
    <t xml:space="preserve">  边界勘界联检</t>
  </si>
  <si>
    <t xml:space="preserve">  其他外交支出</t>
  </si>
  <si>
    <t>国防支出</t>
  </si>
  <si>
    <t xml:space="preserve">  现役部队</t>
  </si>
  <si>
    <t xml:space="preserve">  国防科研事业</t>
  </si>
  <si>
    <t xml:space="preserve">  专项工程</t>
  </si>
  <si>
    <t xml:space="preserve">  国防动员</t>
  </si>
  <si>
    <t xml:space="preserve">  其他国防支出</t>
  </si>
  <si>
    <t>公共安全支出</t>
  </si>
  <si>
    <t xml:space="preserve">  武装警察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</si>
  <si>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</si>
  <si>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</si>
  <si>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</si>
  <si>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</si>
  <si>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</si>
  <si>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</si>
  <si>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</si>
  <si>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</si>
  <si>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</si>
  <si>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海警</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</si>
  <si>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</si>
  <si>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</si>
  <si>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</si>
  <si>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</si>
  <si>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</si>
  <si>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</si>
  <si>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</si>
  <si>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</si>
  <si>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</si>
  <si>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</si>
  <si>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</si>
  <si>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</si>
  <si>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</si>
  <si>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</si>
  <si>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</si>
  <si>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</si>
  <si>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</si>
  <si>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</si>
  <si>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</si>
  <si>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</si>
  <si>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</si>
  <si>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</si>
  <si>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</si>
  <si>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文化体育与传媒支出</t>
  </si>
  <si>
    <t xml:space="preserve">  文化</t>
  </si>
  <si>
    <t xml:space="preserve">  文物</t>
  </si>
  <si>
    <t xml:space="preserve">  体育</t>
  </si>
  <si>
    <t xml:space="preserve">  新闻出版广播影视</t>
  </si>
  <si>
    <t xml:space="preserve">  其他文化体育与传媒支出</t>
  </si>
  <si>
    <t>社会保障和就业支出</t>
  </si>
  <si>
    <t xml:space="preserve">  人力资源和社会保障管理事务</t>
  </si>
  <si>
    <t xml:space="preserve">  民政管理事务</t>
  </si>
  <si>
    <t xml:space="preserve">  财政对社会保险基金的补助</t>
  </si>
  <si>
    <t xml:space="preserve">  补充全国社会保障基金</t>
  </si>
  <si>
    <t xml:space="preserve">  行政事业单位离退休</t>
  </si>
  <si>
    <t xml:space="preserve">  企业改革补助</t>
  </si>
  <si>
    <t xml:space="preserve">  就业补助</t>
  </si>
  <si>
    <t xml:space="preserve">  抚恤</t>
  </si>
  <si>
    <t xml:space="preserve">  退役安置</t>
  </si>
  <si>
    <t xml:space="preserve">  社会福利</t>
  </si>
  <si>
    <t xml:space="preserve">  残疾人事业</t>
  </si>
  <si>
    <t xml:space="preserve">  自然灾害生活救助</t>
  </si>
  <si>
    <t xml:space="preserve">  红十字事业</t>
  </si>
  <si>
    <t xml:space="preserve">  最低生活保障</t>
  </si>
  <si>
    <t xml:space="preserve">  临时救助</t>
  </si>
  <si>
    <t xml:space="preserve">  特困人员供养</t>
  </si>
  <si>
    <t xml:space="preserve">  其他生活救助</t>
  </si>
  <si>
    <t xml:space="preserve">  其他社会保障和就业支出</t>
  </si>
  <si>
    <t>医疗卫生与计划生育支出</t>
  </si>
  <si>
    <t xml:space="preserve">  医疗卫生与计划生育管理事务</t>
  </si>
  <si>
    <t xml:space="preserve">  公立医院</t>
  </si>
  <si>
    <t xml:space="preserve">  基层医疗卫生机构</t>
  </si>
  <si>
    <t xml:space="preserve">  公共卫生</t>
  </si>
  <si>
    <t xml:space="preserve">  医疗保障</t>
  </si>
  <si>
    <t xml:space="preserve">  中医药</t>
  </si>
  <si>
    <t xml:space="preserve">  计划生育事务</t>
  </si>
  <si>
    <t xml:space="preserve">  食品和药品监督管理事务</t>
  </si>
  <si>
    <t xml:space="preserve">  其他医疗卫生与计划生育支出</t>
  </si>
  <si>
    <t>节能环保支出</t>
  </si>
  <si>
    <t xml:space="preserve">  环境保护管理事务</t>
  </si>
  <si>
    <t xml:space="preserve">  环境监测与监察</t>
  </si>
  <si>
    <t xml:space="preserve">  污染防治</t>
  </si>
  <si>
    <t xml:space="preserve">    其中:排污费安排的支出</t>
  </si>
  <si>
    <t xml:space="preserve">  自然生态保护</t>
  </si>
  <si>
    <t xml:space="preserve">  天然林保护</t>
  </si>
  <si>
    <t xml:space="preserve">  退耕还林</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</si>
  <si>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</si>
  <si>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</si>
  <si>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</si>
  <si>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</si>
  <si>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</si>
  <si>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</si>
  <si>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</si>
  <si>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</si>
  <si>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</si>
  <si>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</si>
  <si>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</si>
  <si>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</si>
  <si>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</si>
  <si>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</si>
  <si>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</si>
  <si>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</si>
  <si>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</si>
  <si>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t>
  </si>
  <si>
    <t xml:space="preserve">  林业</t>
  </si>
  <si>
    <t xml:space="preserve">  水利</t>
  </si>
  <si>
    <t xml:space="preserve">    其中:水资源费安排的支出</t>
  </si>
  <si>
    <t xml:space="preserve">  南水北调</t>
  </si>
  <si>
    <t xml:space="preserve">  扶贫</t>
  </si>
  <si>
    <t xml:space="preserve">  农业综合开发</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</si>
  <si>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</si>
  <si>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</si>
  <si>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</si>
  <si>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</si>
  <si>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</si>
  <si>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</si>
  <si>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</si>
  <si>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</si>
  <si>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成品油价格改革对交通运输的补贴</t>
  </si>
  <si>
    <t xml:space="preserve">  邮政业支出</t>
  </si>
  <si>
    <t xml:space="preserve">  车辆购置税支出</t>
  </si>
  <si>
    <t xml:space="preserve">  其他交通运输支出</t>
  </si>
  <si>
    <t>资源勘探信息等支出</t>
  </si>
  <si>
    <t xml:space="preserve">  资源勘探开发</t>
  </si>
  <si>
    <t xml:space="preserve">  制造业</t>
  </si>
  <si>
    <t xml:space="preserve">  建筑业</t>
  </si>
  <si>
    <t xml:space="preserve">  工业和信息产业监管</t>
  </si>
  <si>
    <t xml:space="preserve">  安全生产监管</t>
  </si>
  <si>
    <t xml:space="preserve">  国有资产监管</t>
  </si>
  <si>
    <t xml:space="preserve">  支持中小企业发展和管理支出</t>
  </si>
  <si>
    <t xml:space="preserve">  其他资源勘探信息等支出</t>
  </si>
  <si>
    <t>商业服务业等支出</t>
  </si>
  <si>
    <t xml:space="preserve">  商业流通事务</t>
  </si>
  <si>
    <t xml:space="preserve">  旅游业管理与服务支出</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</si>
  <si>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</si>
  <si>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</si>
  <si>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</si>
  <si>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</si>
  <si>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</si>
  <si>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</si>
  <si>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</si>
  <si>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</si>
  <si>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</si>
  <si>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</si>
  <si>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</si>
  <si>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</si>
  <si>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</si>
  <si>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</si>
  <si>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</si>
  <si>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</si>
  <si>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</si>
  <si>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</si>
  <si>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海洋管理事务</t>
  </si>
  <si>
    <t xml:space="preserve">  测绘事务</t>
  </si>
  <si>
    <t xml:space="preserve">  地震事务</t>
  </si>
  <si>
    <t xml:space="preserve">  气象事务</t>
  </si>
  <si>
    <t xml:space="preserve">  其他国土海洋气象等支出</t>
  </si>
  <si>
    <t>住房保障支出</t>
  </si>
  <si>
    <t xml:space="preserve">  保障性安居工程支出</t>
  </si>
  <si>
    <t xml:space="preserve">  住房改革支出</t>
  </si>
  <si>
    <t xml:space="preserve">  城乡社区住宅</t>
  </si>
  <si>
    <t>粮油物资储备支出</t>
  </si>
  <si>
    <t xml:space="preserve">  粮油事务</t>
  </si>
  <si>
    <t xml:space="preserve">  物资事务</t>
  </si>
  <si>
    <t xml:space="preserve">  能源储备</t>
  </si>
  <si>
    <t xml:space="preserve">  粮油储备</t>
  </si>
  <si>
    <t xml:space="preserve">  重要商品储备</t>
  </si>
  <si>
    <t>预备费</t>
  </si>
  <si>
    <t>其他支出(类)</t>
  </si>
  <si>
    <t xml:space="preserve">  年初预留</t>
  </si>
  <si>
    <t xml:space="preserve">  其他支出(款)</t>
  </si>
  <si>
    <t>债务付息支出</t>
  </si>
  <si>
    <t xml:space="preserve">  中央政府国内债务付息支出</t>
  </si>
  <si>
    <t xml:space="preserve">  中央政府国外债务付息支出</t>
  </si>
  <si>
    <t xml:space="preserve">  地方政府一般债务付息支出</t>
  </si>
  <si>
    <t>债务发行费用支出</t>
  </si>
  <si>
    <t xml:space="preserve">  中央政府国内债务发行费用支出</t>
  </si>
  <si>
    <t xml:space="preserve">  中央政府国外债务发行费用支出</t>
  </si>
  <si>
    <t xml:space="preserve">  地方政府一般债务发行费用支出</t>
  </si>
  <si>
    <t xml:space="preserve">  表五</t>
  </si>
  <si>
    <t>收入</t>
  </si>
  <si>
    <t xml:space="preserve">支出 </t>
  </si>
  <si>
    <t>税收收入</t>
  </si>
  <si>
    <t xml:space="preserve">  增值税</t>
  </si>
  <si>
    <t xml:space="preserve">    国内增值税</t>
  </si>
  <si>
    <t xml:space="preserve">    行政运行</t>
  </si>
  <si>
    <t xml:space="preserve">      国有企业增值税</t>
  </si>
  <si>
    <t xml:space="preserve">    一般行政管理事务</t>
  </si>
  <si>
    <t xml:space="preserve">      集体企业增值税</t>
  </si>
  <si>
    <t xml:space="preserve">    机关服务</t>
  </si>
  <si>
    <t xml:space="preserve">      股份制企业增值税</t>
  </si>
  <si>
    <t xml:space="preserve">    人大会议</t>
  </si>
  <si>
    <t xml:space="preserve">      联营企业增值税</t>
  </si>
  <si>
    <t xml:space="preserve">    人大立法</t>
  </si>
  <si>
    <t xml:space="preserve">      港澳台和外商投资企业增值税</t>
  </si>
  <si>
    <t xml:space="preserve">    人大监督</t>
  </si>
  <si>
    <t xml:space="preserve">      私营企业增值税</t>
  </si>
  <si>
    <t xml:space="preserve">    人大代表履职能力提升</t>
  </si>
  <si>
    <t xml:space="preserve">      其他增值税</t>
  </si>
  <si>
    <t xml:space="preserve">    代表工作</t>
  </si>
  <si>
    <t xml:space="preserve">      增值税税款滞纳金、罚款收入</t>
  </si>
  <si>
    <t xml:space="preserve">    人大信访工作</t>
  </si>
  <si>
    <t xml:space="preserve">      残疾人就业增值税退税</t>
  </si>
  <si>
    <t xml:space="preserve">    事业运行</t>
  </si>
  <si>
    <t xml:space="preserve">      软件增值税退税</t>
  </si>
  <si>
    <t xml:space="preserve">    其他人大事务支出</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</si>
  <si>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</si>
  <si>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</si>
  <si>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</si>
  <si>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</si>
  <si>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</si>
  <si>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政协会议</t>
  </si>
  <si>
    <t xml:space="preserve">      成品油增值税退税</t>
  </si>
  <si>
    <t xml:space="preserve">    委员视察</t>
  </si>
  <si>
    <t xml:space="preserve">      其他增值税退税</t>
  </si>
  <si>
    <t xml:space="preserve">    参政议政</t>
  </si>
  <si>
    <t xml:space="preserve">      免抵调增增值税</t>
  </si>
  <si>
    <t xml:space="preserve">      成品油价格和税费改革增值税划出</t>
  </si>
  <si>
    <t xml:space="preserve">    其他政协事务支出</t>
  </si>
  <si>
    <t xml:space="preserve">      成品油价格和税费改革增值税划入</t>
  </si>
  <si>
    <t xml:space="preserve">      营改增试点国内增值税划出</t>
  </si>
  <si>
    <t xml:space="preserve">      营改增试点国内增值税划入</t>
  </si>
  <si>
    <t xml:space="preserve">      营改增试点国内增值税划出(地方)</t>
  </si>
  <si>
    <t xml:space="preserve">      营改增试点国内增值税划入(地方)</t>
  </si>
  <si>
    <t xml:space="preserve">    专项服务</t>
  </si>
  <si>
    <t xml:space="preserve">    进口货物增值税(项)</t>
  </si>
  <si>
    <t xml:space="preserve">    专项业务活动</t>
  </si>
  <si>
    <t xml:space="preserve">      进口货物增值税(目)</t>
  </si>
  <si>
    <t xml:space="preserve">    政务公开审批</t>
  </si>
  <si>
    <t xml:space="preserve">      进口货物增值税税款滞纳金、罚款收入</t>
  </si>
  <si>
    <t xml:space="preserve">    法制建设</t>
  </si>
  <si>
    <t xml:space="preserve">      进口货物退增值税</t>
  </si>
  <si>
    <t xml:space="preserve">    信访事务</t>
  </si>
  <si>
    <t xml:space="preserve">    出口货物退增值税(项)</t>
  </si>
  <si>
    <t xml:space="preserve">    参事事务</t>
  </si>
  <si>
    <t xml:space="preserve">      出口货物退增值税(目)</t>
  </si>
  <si>
    <t xml:space="preserve">      免抵调减增值税</t>
  </si>
  <si>
    <t xml:space="preserve">    其他政府办公厅(室)及相关机构事务支出</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</si>
  <si>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</si>
  <si>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</si>
  <si>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</si>
  <si>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</si>
  <si>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</si>
  <si>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战略规划与实施</t>
  </si>
  <si>
    <t xml:space="preserve">      改征增值税国内退税</t>
  </si>
  <si>
    <t xml:space="preserve">    日常经济运行调节</t>
  </si>
  <si>
    <t xml:space="preserve">      免抵调增改征增值税</t>
  </si>
  <si>
    <t xml:space="preserve">    社会事业发展规划</t>
  </si>
  <si>
    <t xml:space="preserve">      营改增试点改征增值税划出</t>
  </si>
  <si>
    <t xml:space="preserve">    经济体制改革研究</t>
  </si>
  <si>
    <t xml:space="preserve">      营改增试点改征增值税划入</t>
  </si>
  <si>
    <t xml:space="preserve">    物价管理</t>
  </si>
  <si>
    <t xml:space="preserve">      营改增试点改征增值税划出(地方)</t>
  </si>
  <si>
    <t xml:space="preserve">    应对气候变化管理事务</t>
  </si>
  <si>
    <t xml:space="preserve">      营改增试点改征增值税划入(地方)</t>
  </si>
  <si>
    <t xml:space="preserve">    改征增值税出口退税(项)</t>
  </si>
  <si>
    <t xml:space="preserve">    其他发展与改革事务支出</t>
  </si>
  <si>
    <t xml:space="preserve">      改征增值税出口退税(目)</t>
  </si>
  <si>
    <t xml:space="preserve">      免抵调减改征增值税</t>
  </si>
  <si>
    <t xml:space="preserve">  消费税</t>
  </si>
  <si>
    <t xml:space="preserve">    国内消费税</t>
  </si>
  <si>
    <t xml:space="preserve">      国有企业消费税</t>
  </si>
  <si>
    <t xml:space="preserve">    信息事务</t>
  </si>
  <si>
    <t xml:space="preserve">      集体企业消费税</t>
  </si>
  <si>
    <t xml:space="preserve">    专项统计业务</t>
  </si>
  <si>
    <t xml:space="preserve">      股份制企业消费税</t>
  </si>
  <si>
    <t xml:space="preserve">    统计管理</t>
  </si>
  <si>
    <t xml:space="preserve">      联营企业消费税</t>
  </si>
  <si>
    <t xml:space="preserve">    专项普查活动</t>
  </si>
  <si>
    <t xml:space="preserve">      港澳台和外商投资企业消费税</t>
  </si>
  <si>
    <t xml:space="preserve">    统计抽样调查</t>
  </si>
  <si>
    <t xml:space="preserve">      私营企业消费税</t>
  </si>
  <si>
    <t xml:space="preserve">      成品油消费税</t>
  </si>
  <si>
    <t xml:space="preserve">    其他统计信息事务支出</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</si>
  <si>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</si>
  <si>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</si>
  <si>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</si>
  <si>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</si>
  <si>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</si>
  <si>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预算改革业务</t>
  </si>
  <si>
    <t xml:space="preserve">      进口成品油消费税</t>
  </si>
  <si>
    <t xml:space="preserve">    财政国库业务</t>
  </si>
  <si>
    <t xml:space="preserve">      进口其他消费品消费税</t>
  </si>
  <si>
    <t xml:space="preserve">    财政监察</t>
  </si>
  <si>
    <t xml:space="preserve">      进口消费品消费税税款滞纳金、罚款收入</t>
  </si>
  <si>
    <t xml:space="preserve">    信息化建设</t>
  </si>
  <si>
    <t xml:space="preserve">      进口成品油消费税退税</t>
  </si>
  <si>
    <t xml:space="preserve">    财政委托业务支出</t>
  </si>
  <si>
    <t xml:space="preserve">      进口其他消费品退消费税</t>
  </si>
  <si>
    <t xml:space="preserve">    出口消费品退消费税</t>
  </si>
  <si>
    <t xml:space="preserve">    其他财政事务支出</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</si>
  <si>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</si>
  <si>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</si>
  <si>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</si>
  <si>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</si>
  <si>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</si>
  <si>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税务办案</t>
  </si>
  <si>
    <t xml:space="preserve">    一般营业税</t>
  </si>
  <si>
    <t xml:space="preserve">    税务登记证及发票管理</t>
  </si>
  <si>
    <t xml:space="preserve">    营业税税款滞纳金、罚款收入</t>
  </si>
  <si>
    <t xml:space="preserve">    代扣代收代征税款手续费</t>
  </si>
  <si>
    <t xml:space="preserve">    营业税退税</t>
  </si>
  <si>
    <t xml:space="preserve">    税务宣传</t>
  </si>
  <si>
    <t xml:space="preserve">    营业税划出</t>
  </si>
  <si>
    <t xml:space="preserve">    协税护税</t>
  </si>
  <si>
    <t xml:space="preserve">    营业税划入</t>
  </si>
  <si>
    <t xml:space="preserve">    营业税划出(地方)</t>
  </si>
  <si>
    <t xml:space="preserve">    营业税划入(地方)</t>
  </si>
  <si>
    <t xml:space="preserve">    其他税收事务支出</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</si>
  <si>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</si>
  <si>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</si>
  <si>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</si>
  <si>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</si>
  <si>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</si>
  <si>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审计业务</t>
  </si>
  <si>
    <t xml:space="preserve">    国有石油和化学工业所得税</t>
  </si>
  <si>
    <t xml:space="preserve">    审计管理</t>
  </si>
  <si>
    <t xml:space="preserve">    国有机械工业所得税</t>
  </si>
  <si>
    <t xml:space="preserve">    国有汽车工业所得税</t>
  </si>
  <si>
    <t xml:space="preserve">    国有核工业所得税</t>
  </si>
  <si>
    <t xml:space="preserve">    其他审计事务支出</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</si>
  <si>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</si>
  <si>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</si>
  <si>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</si>
  <si>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</si>
  <si>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</si>
  <si>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收费业务</t>
  </si>
  <si>
    <t xml:space="preserve">    国有建筑材料工业所得税</t>
  </si>
  <si>
    <t xml:space="preserve">    缉私办案</t>
  </si>
  <si>
    <t xml:space="preserve">    国有烟草企业所得税</t>
  </si>
  <si>
    <t xml:space="preserve">    口岸电子执法系统建设与维护</t>
  </si>
  <si>
    <t xml:space="preserve">    国有纺织企业所得税</t>
  </si>
  <si>
    <t xml:space="preserve">    国有铁道企业所得税</t>
  </si>
  <si>
    <t xml:space="preserve">      中国铁路总公司集中缴纳的铁路运输企业所得税</t>
  </si>
  <si>
    <t xml:space="preserve">    其他海关事务支出</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</si>
  <si>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</si>
  <si>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</si>
  <si>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</si>
  <si>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</si>
  <si>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</si>
  <si>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政府特殊津贴</t>
  </si>
  <si>
    <t xml:space="preserve">    国有海洋石油天然气企业所得税</t>
  </si>
  <si>
    <t xml:space="preserve">    资助留学回国人员</t>
  </si>
  <si>
    <t xml:space="preserve">    国有外贸企业所得税</t>
  </si>
  <si>
    <t xml:space="preserve">    军队转业干部安置</t>
  </si>
  <si>
    <t xml:space="preserve">    国有银行所得税</t>
  </si>
  <si>
    <t xml:space="preserve">    博士后日常经费</t>
  </si>
  <si>
    <t xml:space="preserve">      中国进出口银行所得税</t>
  </si>
  <si>
    <t xml:space="preserve">    引进人才费用</t>
  </si>
  <si>
    <t xml:space="preserve">      中国农业发展银行所得税</t>
  </si>
  <si>
    <t xml:space="preserve">    公务员考核</t>
  </si>
  <si>
    <t xml:space="preserve">      其他国有银行所得税</t>
  </si>
  <si>
    <t xml:space="preserve">    公务员履职能力提升</t>
  </si>
  <si>
    <t xml:space="preserve">    国有非银行金融企业所得税</t>
  </si>
  <si>
    <t xml:space="preserve">    公务员招考</t>
  </si>
  <si>
    <t xml:space="preserve">      中国建银投资有限责任公司所得税</t>
  </si>
  <si>
    <t xml:space="preserve">    公务员综合管理</t>
  </si>
  <si>
    <t xml:space="preserve">      中国投资有限责任公司所得税</t>
  </si>
  <si>
    <t xml:space="preserve">      中投公司所属其他公司所得税</t>
  </si>
  <si>
    <t xml:space="preserve">    其他人力资源事务支出</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</si>
  <si>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</si>
  <si>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</si>
  <si>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</si>
  <si>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</si>
  <si>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</si>
  <si>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大案要案查处</t>
  </si>
  <si>
    <t xml:space="preserve">      其他国有文教企业所得税</t>
  </si>
  <si>
    <t xml:space="preserve">    派驻派出机构</t>
  </si>
  <si>
    <t xml:space="preserve">    国有水产企业所得税</t>
  </si>
  <si>
    <t xml:space="preserve">    中央巡视</t>
  </si>
  <si>
    <t xml:space="preserve">    国有森林工业企业所得税</t>
  </si>
  <si>
    <t xml:space="preserve">    国有电信企业所得税</t>
  </si>
  <si>
    <t xml:space="preserve">    其他纪检监察事务支出</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</si>
  <si>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</si>
  <si>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</si>
  <si>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</si>
  <si>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</si>
  <si>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</si>
  <si>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对外贸易管理</t>
  </si>
  <si>
    <t xml:space="preserve">      中国石油天然气股份有限公司所得税</t>
  </si>
  <si>
    <t xml:space="preserve">    国际经济合作</t>
  </si>
  <si>
    <t xml:space="preserve">      中国石油化工股份有限公司所得税</t>
  </si>
  <si>
    <t xml:space="preserve">    外资管理</t>
  </si>
  <si>
    <t xml:space="preserve">      中国工商银行股份有限公司所得税</t>
  </si>
  <si>
    <t xml:space="preserve">    国内贸易管理</t>
  </si>
  <si>
    <t xml:space="preserve">      中国建设银行股份有限公司所得税</t>
  </si>
  <si>
    <t xml:space="preserve">    招商引资</t>
  </si>
  <si>
    <t xml:space="preserve">      中国银行股份有限公司所得税</t>
  </si>
  <si>
    <t xml:space="preserve">      长江电力股份有限公司所得税</t>
  </si>
  <si>
    <t xml:space="preserve">    其他商贸事务支出</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</si>
  <si>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</si>
  <si>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</si>
  <si>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</si>
  <si>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</si>
  <si>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</si>
  <si>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专利审批</t>
  </si>
  <si>
    <t xml:space="preserve">      中国华融资产管理股份有限公司所得税</t>
  </si>
  <si>
    <t xml:space="preserve">    国家知识产权战略</t>
  </si>
  <si>
    <t xml:space="preserve">      其他股份制企业所得税</t>
  </si>
  <si>
    <t xml:space="preserve">    专利试点和产业化推进</t>
  </si>
  <si>
    <t xml:space="preserve">    联营企业所得税</t>
  </si>
  <si>
    <t xml:space="preserve">    专利执法</t>
  </si>
  <si>
    <t xml:space="preserve">    港澳台和外商投资企业所得税</t>
  </si>
  <si>
    <t xml:space="preserve">    国际组织专项活动</t>
  </si>
  <si>
    <t xml:space="preserve">      港澳台和外商投资海上石油天然气企业所得税</t>
  </si>
  <si>
    <t xml:space="preserve">    知识产权宏观管理</t>
  </si>
  <si>
    <t xml:space="preserve">      其他港澳台和外商投资企业所得税</t>
  </si>
  <si>
    <t xml:space="preserve">    私营企业所得税</t>
  </si>
  <si>
    <t xml:space="preserve">    其他知识产权事务支出</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</si>
  <si>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</si>
  <si>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</si>
  <si>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</si>
  <si>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</si>
  <si>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</si>
  <si>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工商行政管理专项</t>
  </si>
  <si>
    <t xml:space="preserve">      其他企业分支机构预缴所得税</t>
  </si>
  <si>
    <t xml:space="preserve">    执法办案专项</t>
  </si>
  <si>
    <t xml:space="preserve">    总机构预缴所得税</t>
  </si>
  <si>
    <t xml:space="preserve">    消费者权益保护</t>
  </si>
  <si>
    <t xml:space="preserve">      国有企业总机构预缴所得税</t>
  </si>
  <si>
    <t xml:space="preserve">      股份制企业总机构预缴所得税</t>
  </si>
  <si>
    <t xml:space="preserve">      港澳台和外商投资企业总机构预缴所得税</t>
  </si>
  <si>
    <t xml:space="preserve">    其他工商行政管理事务支出</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</si>
  <si>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</si>
  <si>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</si>
  <si>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</si>
  <si>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</si>
  <si>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</si>
  <si>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出入境检验检疫行政执法和业务管理</t>
  </si>
  <si>
    <t xml:space="preserve">      其他企业总机构汇算清缴所得税</t>
  </si>
  <si>
    <t xml:space="preserve">    出入境检验检疫技术支持</t>
  </si>
  <si>
    <t xml:space="preserve">    企业所得税待分配收入</t>
  </si>
  <si>
    <t xml:space="preserve">    质量技术监督行政执法及业务管理</t>
  </si>
  <si>
    <t xml:space="preserve">      国有企业所得税待分配收入</t>
  </si>
  <si>
    <t xml:space="preserve">    质量技术监督技术支持</t>
  </si>
  <si>
    <t xml:space="preserve">      股份制企业所得税待分配收入</t>
  </si>
  <si>
    <t xml:space="preserve">    认证认可监督管理</t>
  </si>
  <si>
    <t xml:space="preserve">      港澳台和外商投资企业所得税待分配收入</t>
  </si>
  <si>
    <t xml:space="preserve">    标准化管理</t>
  </si>
  <si>
    <t xml:space="preserve">      其他企业所得税待分配收入</t>
  </si>
  <si>
    <t xml:space="preserve">    跨市县分支机构预缴所得税</t>
  </si>
  <si>
    <t xml:space="preserve">    其他质量技术监督与检验检疫事务支出</t>
  </si>
  <si>
    <t xml:space="preserve">    跨市县总机构预缴所得税</t>
  </si>
  <si>
    <t xml:space="preserve">    民族工作专项</t>
  </si>
  <si>
    <t xml:space="preserve">    其他民族事务支出</t>
  </si>
  <si>
    <t xml:space="preserve">    跨市县总机构汇算清缴所得税</t>
  </si>
  <si>
    <t xml:space="preserve">    宗教工作专项</t>
  </si>
  <si>
    <t xml:space="preserve">    省以下企业所得税待分配收入</t>
  </si>
  <si>
    <t xml:space="preserve">    其他宗教事务支出</t>
  </si>
  <si>
    <t xml:space="preserve">    跨市县分支机构汇算清缴所得税</t>
  </si>
  <si>
    <t xml:space="preserve">    港澳事务</t>
  </si>
  <si>
    <t xml:space="preserve">      国有企业分支机构汇算清缴所得税</t>
  </si>
  <si>
    <t xml:space="preserve">    台湾事务</t>
  </si>
  <si>
    <t xml:space="preserve">      股份制企业分支机构汇算清缴所得税</t>
  </si>
  <si>
    <t xml:space="preserve">    华侨事务</t>
  </si>
  <si>
    <t xml:space="preserve">      港澳台和外商投资企业分支机构汇算清缴所得税</t>
  </si>
  <si>
    <t xml:space="preserve">      其他企业分支机构汇算清缴所得税</t>
  </si>
  <si>
    <t xml:space="preserve">    其他港澳台侨事务支出</t>
  </si>
  <si>
    <t xml:space="preserve">    分支机构汇算清缴所得税</t>
  </si>
  <si>
    <t xml:space="preserve">    档案馆</t>
  </si>
  <si>
    <t xml:space="preserve">    企业所得税税款滞纳金、罚款、加收利息收入</t>
  </si>
  <si>
    <t xml:space="preserve">    其他档案事务支出</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</si>
  <si>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</si>
  <si>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</si>
  <si>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</si>
  <si>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</si>
  <si>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</si>
  <si>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</si>
  <si>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</si>
  <si>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其他民主党派及工商联事务支出</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</si>
  <si>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</si>
  <si>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</si>
  <si>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</si>
  <si>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</si>
  <si>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</si>
  <si>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厂务公开</t>
  </si>
  <si>
    <t xml:space="preserve">    国有航空工业所得税退税</t>
  </si>
  <si>
    <t xml:space="preserve">    工会疗养休养</t>
  </si>
  <si>
    <t xml:space="preserve">    国有航天工业所得税退税</t>
  </si>
  <si>
    <t xml:space="preserve">    国有电子工业所得税退税</t>
  </si>
  <si>
    <t xml:space="preserve">    其他群众团体事务支出</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</si>
  <si>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</si>
  <si>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</si>
  <si>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</si>
  <si>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</si>
  <si>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</si>
  <si>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专项业务</t>
  </si>
  <si>
    <t xml:space="preserve">    国有铁道企业所得税退税</t>
  </si>
  <si>
    <t xml:space="preserve">    国有交通企业所得税退税</t>
  </si>
  <si>
    <t xml:space="preserve">    其他党委办公厅(室)及相关机构事务支出</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</si>
  <si>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</si>
  <si>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</si>
  <si>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</si>
  <si>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</si>
  <si>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</si>
  <si>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</si>
  <si>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其他组织事务支出</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</si>
  <si>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</si>
  <si>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</si>
  <si>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</si>
  <si>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</si>
  <si>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</si>
  <si>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</si>
  <si>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其他宣传事务支出</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</si>
  <si>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</si>
  <si>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</si>
  <si>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</si>
  <si>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</si>
  <si>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</si>
  <si>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</si>
  <si>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其他统战事务支出</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</si>
  <si>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</si>
  <si>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</si>
  <si>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</si>
  <si>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</si>
  <si>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</si>
  <si>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</si>
  <si>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其他对外联络事务支出</t>
  </si>
  <si>
    <t xml:space="preserve">      中国银行股份有限公司所得税退税</t>
  </si>
  <si>
    <t xml:space="preserve">  其他共产党事务支出(款)</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</si>
  <si>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</si>
  <si>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</si>
  <si>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</si>
  <si>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</si>
  <si>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</si>
  <si>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其他共产党事务支出(项)</t>
  </si>
  <si>
    <t xml:space="preserve">      其他股份制企业所得税退税</t>
  </si>
  <si>
    <t xml:space="preserve">  其他一般公共服务支出(款)</t>
  </si>
  <si>
    <t xml:space="preserve">    联营企业所得税退税</t>
  </si>
  <si>
    <t xml:space="preserve">    国家赔偿费用支出</t>
  </si>
  <si>
    <t xml:space="preserve">    私营企业所得税退税</t>
  </si>
  <si>
    <t xml:space="preserve">    其他一般公共服务支出(项)</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</si>
  <si>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</si>
  <si>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</si>
  <si>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</si>
  <si>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</si>
  <si>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</si>
  <si>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</si>
  <si>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</si>
  <si>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</si>
  <si>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其他外交管理事务支出</t>
  </si>
  <si>
    <t xml:space="preserve">      港澳台和外商投资跨市县总分机构企业所得税退税</t>
  </si>
  <si>
    <t xml:space="preserve">      其他跨市县总分机构企业所得税退税</t>
  </si>
  <si>
    <t xml:space="preserve">    驻外使领馆(团、处)</t>
  </si>
  <si>
    <t xml:space="preserve">    其他企业所得税退税</t>
  </si>
  <si>
    <t xml:space="preserve">    其他驻外机构支出</t>
  </si>
  <si>
    <t xml:space="preserve">  个人所得税(款)</t>
  </si>
  <si>
    <t xml:space="preserve">    个人所得税(项)</t>
  </si>
  <si>
    <t xml:space="preserve">    对外成套项目援助</t>
  </si>
  <si>
    <t xml:space="preserve">      储蓄存款利息所得税</t>
  </si>
  <si>
    <t xml:space="preserve">    对外一般物资援助</t>
  </si>
  <si>
    <t xml:space="preserve">      军队个人所得税</t>
  </si>
  <si>
    <t xml:space="preserve">    对外科技合作援助</t>
  </si>
  <si>
    <t xml:space="preserve">      其他个人所得税</t>
  </si>
  <si>
    <t xml:space="preserve">    对外优惠贷款援助及贴息</t>
  </si>
  <si>
    <t xml:space="preserve">    个人所得税税款滞纳金、罚款收入</t>
  </si>
  <si>
    <t xml:space="preserve">    对外医疗援助</t>
  </si>
  <si>
    <t xml:space="preserve">  资源税</t>
  </si>
  <si>
    <t xml:space="preserve">    其他对外援助支出</t>
  </si>
  <si>
    <t xml:space="preserve">    海洋石油资源税</t>
  </si>
  <si>
    <t xml:space="preserve">    其他资源税</t>
  </si>
  <si>
    <t xml:space="preserve">    国际组织会费</t>
  </si>
  <si>
    <t xml:space="preserve">    资源税税款滞纳金、罚款收入</t>
  </si>
  <si>
    <t xml:space="preserve">    国际组织捐赠</t>
  </si>
  <si>
    <t xml:space="preserve">  城市维护建设税</t>
  </si>
  <si>
    <t xml:space="preserve">    维和摊款</t>
  </si>
  <si>
    <t xml:space="preserve">    国有企业城市维护建设税</t>
  </si>
  <si>
    <t xml:space="preserve">    国际组织股金及基金</t>
  </si>
  <si>
    <t xml:space="preserve">      中国铁路总公司集中缴纳的铁路运输企业城市维护建设税</t>
  </si>
  <si>
    <t xml:space="preserve">    其他国际组织支出</t>
  </si>
  <si>
    <t xml:space="preserve">      其他国有企业城市维护建设税</t>
  </si>
  <si>
    <t xml:space="preserve">    集体企业城市维护建设税</t>
  </si>
  <si>
    <t xml:space="preserve">    在华国际会议</t>
  </si>
  <si>
    <t xml:space="preserve">    股份制企业城市维护建设税</t>
  </si>
  <si>
    <t xml:space="preserve">    国际交流活动</t>
  </si>
  <si>
    <t xml:space="preserve">    联营企业城市维护建设税</t>
  </si>
  <si>
    <t xml:space="preserve">    其他对外合作与交流支出</t>
  </si>
  <si>
    <t xml:space="preserve">    港澳台和外商投资企业城市维护建设税</t>
  </si>
  <si>
    <t xml:space="preserve">  对外宣传(款)</t>
  </si>
  <si>
    <t xml:space="preserve">    私营企业城市维护建设税</t>
  </si>
  <si>
    <t xml:space="preserve">    对外宣传(项)</t>
  </si>
  <si>
    <t xml:space="preserve">    中国铁路总公司集中缴纳的铁路运输企业城市维护建设税待分配收入</t>
  </si>
  <si>
    <t xml:space="preserve">    其他城市维护建设税</t>
  </si>
  <si>
    <t xml:space="preserve">    边界勘界</t>
  </si>
  <si>
    <t xml:space="preserve">    城市维护建设税税款滞纳金、罚款收入</t>
  </si>
  <si>
    <t xml:space="preserve">    边界联检</t>
  </si>
  <si>
    <t xml:space="preserve">    成品油价格和税费改革城市维护建设税划出</t>
  </si>
  <si>
    <t xml:space="preserve">    边界界桩维护</t>
  </si>
  <si>
    <t xml:space="preserve">    成品油价格和税费改革城市维护建设税划入</t>
  </si>
  <si>
    <t xml:space="preserve">    其他支出</t>
  </si>
  <si>
    <t xml:space="preserve">  房产税</t>
  </si>
  <si>
    <t xml:space="preserve">  其他外交支出(款)</t>
  </si>
  <si>
    <t xml:space="preserve">    国有企业房产税</t>
  </si>
  <si>
    <t xml:space="preserve">    其他外交支出(项)</t>
  </si>
  <si>
    <t xml:space="preserve">    集体企业房产税</t>
  </si>
  <si>
    <t xml:space="preserve">    股份制企业房产税</t>
  </si>
  <si>
    <t xml:space="preserve">  现役部队(款)</t>
  </si>
  <si>
    <t xml:space="preserve">    联营企业房产税</t>
  </si>
  <si>
    <t xml:space="preserve">    现役部队(项)</t>
  </si>
  <si>
    <t xml:space="preserve">    港澳台和外商投资企业房产税</t>
  </si>
  <si>
    <t xml:space="preserve">  国防科研事业(款)</t>
  </si>
  <si>
    <t xml:space="preserve">    私营企业房产税</t>
  </si>
  <si>
    <t xml:space="preserve">    国防科研事业(项)</t>
  </si>
  <si>
    <t xml:space="preserve">    其他房产税</t>
  </si>
  <si>
    <t xml:space="preserve">  专项工程(款)</t>
  </si>
  <si>
    <t xml:space="preserve">    房产税税款滞纳金、罚款收入</t>
  </si>
  <si>
    <t xml:space="preserve">    专项工程(项)</t>
  </si>
  <si>
    <t xml:space="preserve">  印花税</t>
  </si>
  <si>
    <t xml:space="preserve">    证券交易印花税(项)</t>
  </si>
  <si>
    <t xml:space="preserve">    兵役征集</t>
  </si>
  <si>
    <t xml:space="preserve">      证券交易印花税(目)</t>
  </si>
  <si>
    <t xml:space="preserve">    经济动员</t>
  </si>
  <si>
    <t xml:space="preserve">      证券交易印花税退税</t>
  </si>
  <si>
    <t xml:space="preserve">    人民防空</t>
  </si>
  <si>
    <t xml:space="preserve">    其他印花税</t>
  </si>
  <si>
    <t xml:space="preserve">    交通战备</t>
  </si>
  <si>
    <t xml:space="preserve">    印花税税款滞纳金、罚款收入</t>
  </si>
  <si>
    <t xml:space="preserve">    国防教育</t>
  </si>
  <si>
    <t xml:space="preserve">  城镇土地使用税</t>
  </si>
  <si>
    <t xml:space="preserve">    预备役部队</t>
  </si>
  <si>
    <t xml:space="preserve">    国有企业城镇土地使用税</t>
  </si>
  <si>
    <t xml:space="preserve">    民兵</t>
  </si>
  <si>
    <t xml:space="preserve">    集体企业城镇土地使用税</t>
  </si>
  <si>
    <t xml:space="preserve">    其他国防动员支出</t>
  </si>
  <si>
    <t xml:space="preserve">    股份制企业城镇土地使用税</t>
  </si>
  <si>
    <t xml:space="preserve">  其他国防支出(款)</t>
  </si>
  <si>
    <t xml:space="preserve">    联营企业城镇土地使用税</t>
  </si>
  <si>
    <t xml:space="preserve">    其他国防支出(项)</t>
  </si>
  <si>
    <t xml:space="preserve">    私营企业城镇土地使用税</t>
  </si>
  <si>
    <t xml:space="preserve">    港澳台和外商投资企业城镇土地使用税</t>
  </si>
  <si>
    <t xml:space="preserve">    其他城镇土地使用税</t>
  </si>
  <si>
    <t xml:space="preserve">    内卫</t>
  </si>
  <si>
    <t xml:space="preserve">    城镇土地使用税税款滞纳金、罚款收入</t>
  </si>
  <si>
    <t xml:space="preserve">    边防</t>
  </si>
  <si>
    <t xml:space="preserve">  土地增值税</t>
  </si>
  <si>
    <t xml:space="preserve">    消防</t>
  </si>
  <si>
    <t xml:space="preserve">    国有企业土地增值税</t>
  </si>
  <si>
    <t xml:space="preserve">    警卫</t>
  </si>
  <si>
    <t xml:space="preserve">    集体企业土地增值税</t>
  </si>
  <si>
    <t xml:space="preserve">    黄金</t>
  </si>
  <si>
    <t xml:space="preserve">    股份制企业土地增值税</t>
  </si>
  <si>
    <t xml:space="preserve">    森林</t>
  </si>
  <si>
    <t xml:space="preserve">    联营企业土地增值税</t>
  </si>
  <si>
    <t xml:space="preserve">    水电</t>
  </si>
  <si>
    <t xml:space="preserve">    港澳台和外商投资企业土地增值税</t>
  </si>
  <si>
    <t xml:space="preserve">    交通</t>
  </si>
  <si>
    <t xml:space="preserve">    私营企业土地增值税</t>
  </si>
  <si>
    <t xml:space="preserve">    其他武装警察支出</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</si>
  <si>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</si>
  <si>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</si>
  <si>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</si>
  <si>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</si>
  <si>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</si>
  <si>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治安管理</t>
  </si>
  <si>
    <t xml:space="preserve">  船舶吨税(款)</t>
  </si>
  <si>
    <t xml:space="preserve">    国内安全保卫</t>
  </si>
  <si>
    <t xml:space="preserve">    船舶吨税(项)</t>
  </si>
  <si>
    <t xml:space="preserve">    刑事侦查</t>
  </si>
  <si>
    <t xml:space="preserve">    船舶吨税税款滞纳金、罚款收入</t>
  </si>
  <si>
    <t xml:space="preserve">    经济犯罪侦查</t>
  </si>
  <si>
    <t xml:space="preserve">  车辆购置税(款)</t>
  </si>
  <si>
    <t xml:space="preserve">    出入境管理</t>
  </si>
  <si>
    <t xml:space="preserve">    车辆购置税(项)</t>
  </si>
  <si>
    <t xml:space="preserve">    行动技术管理</t>
  </si>
  <si>
    <t xml:space="preserve">    车辆购置税税款滞纳金、罚款收入</t>
  </si>
  <si>
    <t xml:space="preserve">    防范和处理邪教犯罪</t>
  </si>
  <si>
    <t xml:space="preserve">  关税(款)</t>
  </si>
  <si>
    <t xml:space="preserve">    禁毒管理</t>
  </si>
  <si>
    <t xml:space="preserve">    关税(项)</t>
  </si>
  <si>
    <t xml:space="preserve">    道路交通管理</t>
  </si>
  <si>
    <t xml:space="preserve">      进口关税</t>
  </si>
  <si>
    <t xml:space="preserve">    网络侦控管理</t>
  </si>
  <si>
    <t xml:space="preserve">      出口关税</t>
  </si>
  <si>
    <t xml:space="preserve">    反恐怖</t>
  </si>
  <si>
    <t xml:space="preserve">      进境物品进口税</t>
  </si>
  <si>
    <t xml:space="preserve">    居民身份证管理</t>
  </si>
  <si>
    <t xml:space="preserve">    特别关税</t>
  </si>
  <si>
    <t xml:space="preserve">    网络运行及维护</t>
  </si>
  <si>
    <t xml:space="preserve">      反倾销税</t>
  </si>
  <si>
    <t xml:space="preserve">    拘押收教场所管理</t>
  </si>
  <si>
    <t xml:space="preserve">      反补贴税</t>
  </si>
  <si>
    <t xml:space="preserve">    警犬繁育及训养</t>
  </si>
  <si>
    <t xml:space="preserve">      保障措施关税</t>
  </si>
  <si>
    <t xml:space="preserve">    关税和特别关税税款滞纳金、罚款收入</t>
  </si>
  <si>
    <t xml:space="preserve">    关税退税</t>
  </si>
  <si>
    <t xml:space="preserve">    其他公安支出</t>
  </si>
  <si>
    <t xml:space="preserve">  耕地占用税(款)</t>
  </si>
  <si>
    <t xml:space="preserve">    耕地占用税(项)</t>
  </si>
  <si>
    <t xml:space="preserve">    耕地占用税退税</t>
  </si>
  <si>
    <t xml:space="preserve">    耕地占用税税款滞纳金、罚款收入</t>
  </si>
  <si>
    <t xml:space="preserve">  契税(款)</t>
  </si>
  <si>
    <t xml:space="preserve">    安全业务</t>
  </si>
  <si>
    <t xml:space="preserve">    契税(项)</t>
  </si>
  <si>
    <t xml:space="preserve">    契税税款滞纳金、罚款收入</t>
  </si>
  <si>
    <t xml:space="preserve">    其他国家安全支出</t>
  </si>
  <si>
    <t xml:space="preserve">  烟叶税(款)</t>
  </si>
  <si>
    <t xml:space="preserve">    烟叶税(项)</t>
  </si>
  <si>
    <t xml:space="preserve">    烟叶税税款滞纳金、罚款收入</t>
  </si>
  <si>
    <t xml:space="preserve">  其他税收收入</t>
  </si>
  <si>
    <t>非税收入</t>
  </si>
  <si>
    <t xml:space="preserve">    查办和预防职务犯罪</t>
  </si>
  <si>
    <t xml:space="preserve">  专项收入</t>
  </si>
  <si>
    <t xml:space="preserve">    公诉和审判监督</t>
  </si>
  <si>
    <t xml:space="preserve">    排污费收入(项)</t>
  </si>
  <si>
    <t xml:space="preserve">    侦查监督</t>
  </si>
  <si>
    <t xml:space="preserve">      排污费收入(目)</t>
  </si>
  <si>
    <t xml:space="preserve">    执行监督</t>
  </si>
  <si>
    <t xml:space="preserve">      海洋工程排污费收入</t>
  </si>
  <si>
    <t xml:space="preserve">    控告申诉</t>
  </si>
  <si>
    <t xml:space="preserve">    水资源费收入</t>
  </si>
  <si>
    <t xml:space="preserve">    “两房”建设</t>
  </si>
  <si>
    <t xml:space="preserve">      三峡电站水资源费收入</t>
  </si>
  <si>
    <t xml:space="preserve">      其他水资源费收入</t>
  </si>
  <si>
    <t xml:space="preserve">    其他检察支出</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</si>
  <si>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</si>
  <si>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</si>
  <si>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</si>
  <si>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</si>
  <si>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</si>
  <si>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案件审判</t>
  </si>
  <si>
    <t xml:space="preserve">      中国铁路总公司集中缴纳的铁路运输企业教育费附加待分配收入</t>
  </si>
  <si>
    <t xml:space="preserve">    案件执行</t>
  </si>
  <si>
    <t xml:space="preserve">      教育费附加滞纳金、罚款收入</t>
  </si>
  <si>
    <t xml:space="preserve">    “两庭”建设</t>
  </si>
  <si>
    <t xml:space="preserve">    铀产品出售收入</t>
  </si>
  <si>
    <t xml:space="preserve">    三峡库区移民专项收入</t>
  </si>
  <si>
    <t xml:space="preserve">    其他法院支出</t>
  </si>
  <si>
    <t xml:space="preserve">    国家留成油上缴收入</t>
  </si>
  <si>
    <t xml:space="preserve">    场外核应急准备收入</t>
  </si>
  <si>
    <t xml:space="preserve">    地方教育附加收入</t>
  </si>
  <si>
    <t xml:space="preserve">    文化事业建设费收入</t>
  </si>
  <si>
    <t xml:space="preserve">    残疾人就业保障金收入</t>
  </si>
  <si>
    <t xml:space="preserve">    基层司法业务</t>
  </si>
  <si>
    <t xml:space="preserve">    教育资金收入</t>
  </si>
  <si>
    <t xml:space="preserve">    普法宣传</t>
  </si>
  <si>
    <t xml:space="preserve">    农田水利建设资金收入</t>
  </si>
  <si>
    <t xml:space="preserve">    律师公证管理</t>
  </si>
  <si>
    <t xml:space="preserve">    育林基金收入</t>
  </si>
  <si>
    <t xml:space="preserve">    法律援助</t>
  </si>
  <si>
    <t xml:space="preserve">    森林植被恢复费</t>
  </si>
  <si>
    <t xml:space="preserve">    司法统一考试</t>
  </si>
  <si>
    <t xml:space="preserve">    水利建设专项收入</t>
  </si>
  <si>
    <t xml:space="preserve">    仲裁</t>
  </si>
  <si>
    <t xml:space="preserve">    其他专项收入(项)</t>
  </si>
  <si>
    <t xml:space="preserve">    社区矫正</t>
  </si>
  <si>
    <t xml:space="preserve">      广告收入</t>
  </si>
  <si>
    <t xml:space="preserve">    司法鉴定</t>
  </si>
  <si>
    <t xml:space="preserve">      其他专项收入(目)</t>
  </si>
  <si>
    <t xml:space="preserve">  行政事业性收费收入</t>
  </si>
  <si>
    <t xml:space="preserve">    其他司法支出</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</si>
  <si>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</si>
  <si>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</si>
  <si>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</si>
  <si>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</si>
  <si>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</si>
  <si>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犯人生活</t>
  </si>
  <si>
    <t xml:space="preserve">      口岸以外边防检查监护费</t>
  </si>
  <si>
    <t xml:space="preserve">    犯人改造</t>
  </si>
  <si>
    <t xml:space="preserve">      户籍管理证件工本费</t>
  </si>
  <si>
    <t xml:space="preserve">    狱政设施建设</t>
  </si>
  <si>
    <t xml:space="preserve">      居民身份证工本费</t>
  </si>
  <si>
    <t xml:space="preserve">      机动车号牌工本费</t>
  </si>
  <si>
    <t xml:space="preserve">    其他监狱支出</t>
  </si>
  <si>
    <t xml:space="preserve">      机动车行驶证工本费</t>
  </si>
  <si>
    <t xml:space="preserve">      机动车登记证书工本费</t>
  </si>
  <si>
    <t xml:space="preserve">      机动车抵押登记费</t>
  </si>
  <si>
    <t xml:space="preserve">      机动车安全技术检验费</t>
  </si>
  <si>
    <t xml:space="preserve">      驾驶证工本费</t>
  </si>
  <si>
    <t xml:space="preserve">    强制隔离戒毒人员生活</t>
  </si>
  <si>
    <t xml:space="preserve">      驾驶许可考试费</t>
  </si>
  <si>
    <t xml:space="preserve">    强制隔离戒毒人员教育</t>
  </si>
  <si>
    <t xml:space="preserve">      临时入境机动车号牌和行驶证工本费</t>
  </si>
  <si>
    <t xml:space="preserve">    所政设施建设</t>
  </si>
  <si>
    <t xml:space="preserve">      临时机动车驾驶证工本费</t>
  </si>
  <si>
    <t xml:space="preserve">      保安员资格考试费</t>
  </si>
  <si>
    <t xml:space="preserve">    其他强制隔离戒毒支出</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</si>
  <si>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</si>
  <si>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</si>
  <si>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</si>
  <si>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</si>
  <si>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</si>
  <si>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保密技术</t>
  </si>
  <si>
    <t xml:space="preserve">      其他缴入国库的法院行政事业性收费</t>
  </si>
  <si>
    <t xml:space="preserve">    保密管理</t>
  </si>
  <si>
    <t xml:space="preserve">    司法行政事业性收费收入</t>
  </si>
  <si>
    <t xml:space="preserve">      公证费</t>
  </si>
  <si>
    <t xml:space="preserve">    其他国家保密支出</t>
  </si>
  <si>
    <t xml:space="preserve">      司法考试考务费</t>
  </si>
  <si>
    <t xml:space="preserve">      其他缴入国库的司法行政事业性收费</t>
  </si>
  <si>
    <t xml:space="preserve">    外交行政事业性收费收入</t>
  </si>
  <si>
    <t xml:space="preserve">      护照费</t>
  </si>
  <si>
    <t xml:space="preserve">    专项缉私活动支出</t>
  </si>
  <si>
    <t xml:space="preserve">      认证费</t>
  </si>
  <si>
    <t xml:space="preserve">    缉私情报</t>
  </si>
  <si>
    <t xml:space="preserve">      签证费</t>
  </si>
  <si>
    <t xml:space="preserve">    禁毒及缉毒</t>
  </si>
  <si>
    <t xml:space="preserve">      驻外使领馆公证翻译费</t>
  </si>
  <si>
    <t xml:space="preserve">      其他缴入国库的外交行政事业性收费</t>
  </si>
  <si>
    <t xml:space="preserve">    其他缉私警察支出</t>
  </si>
  <si>
    <t xml:space="preserve">    工商行政事业性收费收入</t>
  </si>
  <si>
    <t xml:space="preserve">      商标注册收费</t>
  </si>
  <si>
    <t xml:space="preserve">    公安现役基本支出</t>
  </si>
  <si>
    <t xml:space="preserve">      其他缴入国库的工商行政事业性收费</t>
  </si>
  <si>
    <t xml:space="preserve">    商贸行政事业性收费收入</t>
  </si>
  <si>
    <t xml:space="preserve">    一般管理事务</t>
  </si>
  <si>
    <t xml:space="preserve">      证书工本费</t>
  </si>
  <si>
    <t xml:space="preserve">    维权执法业务</t>
  </si>
  <si>
    <t xml:space="preserve">      其他缴入国库的商贸行政事业性收费</t>
  </si>
  <si>
    <t xml:space="preserve">    装备建设和运行维护</t>
  </si>
  <si>
    <t xml:space="preserve">    财政行政事业性收费收入</t>
  </si>
  <si>
    <t xml:space="preserve">    信息化建设及运行维护</t>
  </si>
  <si>
    <t xml:space="preserve">    基础设施建设及维护</t>
  </si>
  <si>
    <t xml:space="preserve">      考试考务费</t>
  </si>
  <si>
    <t xml:space="preserve">    其他海警支出</t>
  </si>
  <si>
    <t xml:space="preserve">      其他缴入国库的财政行政事业性收费</t>
  </si>
  <si>
    <t xml:space="preserve">  其他公共安全支出(款)</t>
  </si>
  <si>
    <t xml:space="preserve">    税务行政事业性收费收入</t>
  </si>
  <si>
    <t xml:space="preserve">    其他公共安全支出(项)</t>
  </si>
  <si>
    <t xml:space="preserve">      缴入国库的税务行政事业性收费</t>
  </si>
  <si>
    <t xml:space="preserve">    其他消防</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</si>
  <si>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</si>
  <si>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</si>
  <si>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</si>
  <si>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</si>
  <si>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</si>
  <si>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其他教育管理事务支出</t>
  </si>
  <si>
    <t xml:space="preserve">    人口和计划生育行政事业性收费收入</t>
  </si>
  <si>
    <t xml:space="preserve">      社会抚养费</t>
  </si>
  <si>
    <t xml:space="preserve">    学前教育</t>
  </si>
  <si>
    <t xml:space="preserve">      其他缴入国库的人口和计划生育行政事业性收费</t>
  </si>
  <si>
    <t xml:space="preserve">    小学教育</t>
  </si>
  <si>
    <t xml:space="preserve">    国管局行政事业性收费收入</t>
  </si>
  <si>
    <t xml:space="preserve">    初中教育</t>
  </si>
  <si>
    <t xml:space="preserve">      会计从业资格考试费</t>
  </si>
  <si>
    <t xml:space="preserve">    高中教育</t>
  </si>
  <si>
    <t xml:space="preserve">      工人技术等级鉴定考核费</t>
  </si>
  <si>
    <t xml:space="preserve">    高等教育</t>
  </si>
  <si>
    <t xml:space="preserve">      其他缴入国库的国管局行政事业性收费</t>
  </si>
  <si>
    <t xml:space="preserve">    化解农村义务教育债务支出</t>
  </si>
  <si>
    <t xml:space="preserve">    外专局行政事业性收费收入</t>
  </si>
  <si>
    <t xml:space="preserve">    化解普通高中债务支出</t>
  </si>
  <si>
    <t xml:space="preserve">      出国培训备选人员外语考务费、考试费</t>
  </si>
  <si>
    <t xml:space="preserve">    其他普通教育支出</t>
  </si>
  <si>
    <t xml:space="preserve">      其他缴入国库的外专局行政事业性收费</t>
  </si>
  <si>
    <t xml:space="preserve">    保密行政事业性收费收入</t>
  </si>
  <si>
    <t xml:space="preserve">    初等职业教育</t>
  </si>
  <si>
    <t xml:space="preserve">      其他缴入国库的保密行政事业性收费</t>
  </si>
  <si>
    <t xml:space="preserve">    中专教育</t>
  </si>
  <si>
    <t xml:space="preserve">    质量监督检验检疫行政事业性收费收入</t>
  </si>
  <si>
    <t xml:space="preserve">    技校教育</t>
  </si>
  <si>
    <t xml:space="preserve">      客运索道运营审查检验和定期检验费</t>
  </si>
  <si>
    <t xml:space="preserve">    职业高中教育</t>
  </si>
  <si>
    <t xml:space="preserve">      压力管道安装审查检验和定期检验费</t>
  </si>
  <si>
    <t xml:space="preserve">    高等职业教育</t>
  </si>
  <si>
    <t xml:space="preserve">      压力管道元件制造审查检验费</t>
  </si>
  <si>
    <t xml:space="preserve">    其他职业教育支出</t>
  </si>
  <si>
    <t xml:space="preserve">      特种劳动防护用品检验费</t>
  </si>
  <si>
    <t xml:space="preserve">      一般劳动防护用品检验费</t>
  </si>
  <si>
    <t xml:space="preserve">    成人初等教育</t>
  </si>
  <si>
    <t xml:space="preserve">      棉花监督检验费</t>
  </si>
  <si>
    <t xml:space="preserve">    成人中等教育</t>
  </si>
  <si>
    <t xml:space="preserve">      锅炉、压力容器检验费</t>
  </si>
  <si>
    <t xml:space="preserve">    成人高等教育</t>
  </si>
  <si>
    <t xml:space="preserve">    成人广播电视教育</t>
  </si>
  <si>
    <t xml:space="preserve">      计量收费</t>
  </si>
  <si>
    <t xml:space="preserve">    其他成人教育支出</t>
  </si>
  <si>
    <t xml:space="preserve">      出入境检验检疫收费</t>
  </si>
  <si>
    <t xml:space="preserve">      检疫处理等业务收费</t>
  </si>
  <si>
    <t xml:space="preserve">    广播电视学校</t>
  </si>
  <si>
    <t xml:space="preserve">      实验室检验项目、鉴定收费</t>
  </si>
  <si>
    <t xml:space="preserve">    教育电视台</t>
  </si>
  <si>
    <t xml:space="preserve">      设备监理单位资格评审费</t>
  </si>
  <si>
    <t xml:space="preserve">    其他广播电视教育支出</t>
  </si>
  <si>
    <t xml:space="preserve">      滞纳金</t>
  </si>
  <si>
    <t xml:space="preserve">      特种设备检验检测费</t>
  </si>
  <si>
    <t xml:space="preserve">    出国留学教育</t>
  </si>
  <si>
    <t xml:space="preserve">      产品质量监督检验费</t>
  </si>
  <si>
    <t xml:space="preserve">    来华留学教育</t>
  </si>
  <si>
    <t xml:space="preserve">      其他缴入国库的质检行政事业性收费</t>
  </si>
  <si>
    <t xml:space="preserve">    其他留学教育支出</t>
  </si>
  <si>
    <t xml:space="preserve">    出版行政事业性收费收入</t>
  </si>
  <si>
    <t xml:space="preserve">      计算机软件著作权登记费</t>
  </si>
  <si>
    <t xml:space="preserve">    特殊学校教育</t>
  </si>
  <si>
    <t xml:space="preserve">      其他缴入国库的出版行政事业性收费</t>
  </si>
  <si>
    <t xml:space="preserve">    工读学校教育</t>
  </si>
  <si>
    <t xml:space="preserve">    安全生产行政事业性收费收入</t>
  </si>
  <si>
    <t xml:space="preserve">    其他特殊教育支出</t>
  </si>
  <si>
    <t xml:space="preserve">      其他缴入国库的安全生产行政事业性收费</t>
  </si>
  <si>
    <t xml:space="preserve">    档案行政事业性收费收入</t>
  </si>
  <si>
    <t xml:space="preserve">    教师进修</t>
  </si>
  <si>
    <t xml:space="preserve">      其他缴入国库的档案行政事业性收费</t>
  </si>
  <si>
    <t xml:space="preserve">    干部教育</t>
  </si>
  <si>
    <t xml:space="preserve">    港澳办行政事业性收费收入</t>
  </si>
  <si>
    <t xml:space="preserve">    培训支出</t>
  </si>
  <si>
    <t xml:space="preserve">      其他缴入国库的港澳办行政事业性收费</t>
  </si>
  <si>
    <t xml:space="preserve">    退役士兵能力提升</t>
  </si>
  <si>
    <t xml:space="preserve">    贸促会行政事业性收费收入</t>
  </si>
  <si>
    <t xml:space="preserve">    其他进修及培训</t>
  </si>
  <si>
    <t xml:space="preserve">      其他缴入国库的贸促会行政事业性收费</t>
  </si>
  <si>
    <t xml:space="preserve">    宗教行政事业性收费收入</t>
  </si>
  <si>
    <t xml:space="preserve">    农村中小学校舍建设</t>
  </si>
  <si>
    <t xml:space="preserve">      清真食品认证费</t>
  </si>
  <si>
    <t xml:space="preserve">    农村中小学教学设施</t>
  </si>
  <si>
    <t xml:space="preserve">      其他缴入国库的宗教行政事业性收费</t>
  </si>
  <si>
    <t xml:space="preserve">    城市中小学校舍建设</t>
  </si>
  <si>
    <t xml:space="preserve">    人防办行政事业性收费收入</t>
  </si>
  <si>
    <t xml:space="preserve">    城市中小学教学设施</t>
  </si>
  <si>
    <t xml:space="preserve">      防空地下室易地建设费</t>
  </si>
  <si>
    <t xml:space="preserve">    中等职业学校教学设施</t>
  </si>
  <si>
    <t xml:space="preserve">      其他缴入国库的人防办行政事业性收费</t>
  </si>
  <si>
    <t xml:space="preserve">    其他教育费附加安排的支出</t>
  </si>
  <si>
    <t xml:space="preserve">    中直管理局行政事业性收费收入</t>
  </si>
  <si>
    <t xml:space="preserve">  其他教育支出(款)</t>
  </si>
  <si>
    <t xml:space="preserve">      工人培训考核费</t>
  </si>
  <si>
    <t xml:space="preserve">    其他教育支出(项)</t>
  </si>
  <si>
    <t xml:space="preserve">      机要交通文件(物件)传递费</t>
  </si>
  <si>
    <t xml:space="preserve">      培训费</t>
  </si>
  <si>
    <t xml:space="preserve">      住宿费</t>
  </si>
  <si>
    <t xml:space="preserve">      学费</t>
  </si>
  <si>
    <t xml:space="preserve">      其他缴入国库的中直管理局行政事业性收费</t>
  </si>
  <si>
    <t xml:space="preserve">    其他科学技术管理事务支出</t>
  </si>
  <si>
    <t xml:space="preserve">    文化行政事业性收费收入</t>
  </si>
  <si>
    <t xml:space="preserve">      其他缴入国库的文化行政事业性收费</t>
  </si>
  <si>
    <t xml:space="preserve">    机构运行</t>
  </si>
  <si>
    <t xml:space="preserve">    教育行政事业性收费收入</t>
  </si>
  <si>
    <t xml:space="preserve">    重点基础研究规划</t>
  </si>
  <si>
    <t xml:space="preserve">      教师资格考试费</t>
  </si>
  <si>
    <t xml:space="preserve">    自然科学基金</t>
  </si>
  <si>
    <t xml:space="preserve">      普通话水平测试费</t>
  </si>
  <si>
    <t xml:space="preserve">    重点实验室及相关设施</t>
  </si>
  <si>
    <t xml:space="preserve">      其他缴入国库的教育行政事业性收费</t>
  </si>
  <si>
    <t xml:space="preserve">    重大科学工程</t>
  </si>
  <si>
    <t xml:space="preserve">      公办幼儿园保育费</t>
  </si>
  <si>
    <t xml:space="preserve">    专项基础科研</t>
  </si>
  <si>
    <t xml:space="preserve">      公办幼儿园住宿费</t>
  </si>
  <si>
    <t xml:space="preserve">    专项技术基础</t>
  </si>
  <si>
    <t xml:space="preserve">    科技行政事业性收费收入</t>
  </si>
  <si>
    <t xml:space="preserve">    其他基础研究支出</t>
  </si>
  <si>
    <t xml:space="preserve">      缴入国库的科技行政事业性收费</t>
  </si>
  <si>
    <t xml:space="preserve">    体育行政事业性收费收入</t>
  </si>
  <si>
    <t xml:space="preserve">      兴奋剂检测费</t>
  </si>
  <si>
    <t xml:space="preserve">    社会公益研究</t>
  </si>
  <si>
    <t xml:space="preserve">      体育特殊专业招生考务费</t>
  </si>
  <si>
    <t xml:space="preserve">    高技术研究</t>
  </si>
  <si>
    <t xml:space="preserve">      外国团体来华登山注册费</t>
  </si>
  <si>
    <t xml:space="preserve">    专项科研试制</t>
  </si>
  <si>
    <t xml:space="preserve">      其他缴入国库的体育行政事业性收费</t>
  </si>
  <si>
    <t xml:space="preserve">    其他应用研究支出</t>
  </si>
  <si>
    <t xml:space="preserve">    发展与改革(物价)行政事业性收费收入</t>
  </si>
  <si>
    <t xml:space="preserve">      非刑事案件财物价格鉴定费</t>
  </si>
  <si>
    <t xml:space="preserve">      其他缴入国库的发展与改革(物价)行政事业性收费</t>
  </si>
  <si>
    <t xml:space="preserve">    应用技术研究与开发</t>
  </si>
  <si>
    <t xml:space="preserve">    统计行政事业性收费收入</t>
  </si>
  <si>
    <t xml:space="preserve">    产业技术研究与开发</t>
  </si>
  <si>
    <t xml:space="preserve">      统计专业技术资格考试考务费</t>
  </si>
  <si>
    <t xml:space="preserve">    科技成果转化与扩散</t>
  </si>
  <si>
    <t xml:space="preserve">      其他缴入国库的统计行政事业性收费</t>
  </si>
  <si>
    <t xml:space="preserve">    其他技术研究与开发支出</t>
  </si>
  <si>
    <t xml:space="preserve">    国土资源行政事业性收费收入</t>
  </si>
  <si>
    <t xml:space="preserve">      土地复垦费</t>
  </si>
  <si>
    <t xml:space="preserve">      土地闲置费</t>
  </si>
  <si>
    <t xml:space="preserve">    技术创新服务体系</t>
  </si>
  <si>
    <t xml:space="preserve">    科技条件专项</t>
  </si>
  <si>
    <t xml:space="preserve">      耕地开垦费</t>
  </si>
  <si>
    <t xml:space="preserve">    其他科技条件与服务支出</t>
  </si>
  <si>
    <t xml:space="preserve">      地质成果资料费</t>
  </si>
  <si>
    <t xml:space="preserve">      其他缴入国库的国土资源行政事业性收费</t>
  </si>
  <si>
    <t xml:space="preserve">    社会科学研究机构</t>
  </si>
  <si>
    <t xml:space="preserve">    建设行政事业性收费收入</t>
  </si>
  <si>
    <t xml:space="preserve">    社会科学研究</t>
  </si>
  <si>
    <t xml:space="preserve">      房屋登记费</t>
  </si>
  <si>
    <t xml:space="preserve">    社科基金支出</t>
  </si>
  <si>
    <t xml:space="preserve">      城市道路占用挖掘费</t>
  </si>
  <si>
    <t xml:space="preserve">    其他社会科学支出</t>
  </si>
  <si>
    <t xml:space="preserve">      白蚁防治费</t>
  </si>
  <si>
    <t xml:space="preserve">      人力资源开发中心收费</t>
  </si>
  <si>
    <t xml:space="preserve">    科普活动</t>
  </si>
  <si>
    <t xml:space="preserve">      城镇垃圾处理费</t>
  </si>
  <si>
    <t xml:space="preserve">    青少年科技活动</t>
  </si>
  <si>
    <t xml:space="preserve">      住房转让手续费</t>
  </si>
  <si>
    <t xml:space="preserve">    学术交流活动</t>
  </si>
  <si>
    <t xml:space="preserve">      其他缴入国库的建设行政事业性收费</t>
  </si>
  <si>
    <t xml:space="preserve">    科技馆站</t>
  </si>
  <si>
    <t xml:space="preserve">    知识产权行政事业性收费收入</t>
  </si>
  <si>
    <t xml:space="preserve">    其他科学技术普及支出</t>
  </si>
  <si>
    <t xml:space="preserve">      专利收费</t>
  </si>
  <si>
    <t xml:space="preserve">      专利代理人资格考试报名考务费</t>
  </si>
  <si>
    <t xml:space="preserve">    国际交流与合作</t>
  </si>
  <si>
    <t xml:space="preserve">      集成电路布图设计保护收费</t>
  </si>
  <si>
    <t xml:space="preserve">    重大科技合作项目</t>
  </si>
  <si>
    <t xml:space="preserve">      其他缴入国库的知识产权行政事业性收费</t>
  </si>
  <si>
    <t xml:space="preserve">    其他科技交流与合作支出</t>
  </si>
  <si>
    <t xml:space="preserve">    环保行政事业性收费收入</t>
  </si>
  <si>
    <t xml:space="preserve">      核安全技术审评费</t>
  </si>
  <si>
    <t xml:space="preserve">    科技重大专项</t>
  </si>
  <si>
    <t xml:space="preserve">      化学品进口登记费</t>
  </si>
  <si>
    <t xml:space="preserve">    重点研发计划</t>
  </si>
  <si>
    <t xml:space="preserve">      城市放射性废物送贮费</t>
  </si>
  <si>
    <t xml:space="preserve">  其他科学技术支出(款)</t>
  </si>
  <si>
    <t xml:space="preserve">      环境监测服务费</t>
  </si>
  <si>
    <t xml:space="preserve">    科技奖励</t>
  </si>
  <si>
    <t xml:space="preserve">    核应急</t>
  </si>
  <si>
    <t xml:space="preserve">    转制科研机构</t>
  </si>
  <si>
    <t xml:space="preserve">      其他缴入国库的环保行政事业性收费</t>
  </si>
  <si>
    <t xml:space="preserve">    其他科学技术支出(项)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</si>
  <si>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</si>
  <si>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</si>
  <si>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</si>
  <si>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</si>
  <si>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</si>
  <si>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</si>
  <si>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图书馆</t>
  </si>
  <si>
    <t xml:space="preserve">    测绘行政事业性收费收入</t>
  </si>
  <si>
    <t xml:space="preserve">    文化展示及纪念机构</t>
  </si>
  <si>
    <t xml:space="preserve">      测绘成果成图资料收费</t>
  </si>
  <si>
    <t xml:space="preserve">    艺术表演场所</t>
  </si>
  <si>
    <t xml:space="preserve">      测绘产品质量监督检验费</t>
  </si>
  <si>
    <t xml:space="preserve">    艺术表演团体</t>
  </si>
  <si>
    <t xml:space="preserve">      测绘仪器检测收费</t>
  </si>
  <si>
    <t xml:space="preserve">    文化活动</t>
  </si>
  <si>
    <t xml:space="preserve">      其他缴入国库的测绘行政事业性收费</t>
  </si>
  <si>
    <t xml:space="preserve">    群众文化</t>
  </si>
  <si>
    <t xml:space="preserve">    铁路行政事业性收费收入</t>
  </si>
  <si>
    <t xml:space="preserve">    文化交流与合作</t>
  </si>
  <si>
    <t xml:space="preserve">    文化创作与保护</t>
  </si>
  <si>
    <t xml:space="preserve">      其他缴入国库的铁路行政事业性收费</t>
  </si>
  <si>
    <t xml:space="preserve">    文化市场管理</t>
  </si>
  <si>
    <t xml:space="preserve">    交通运输行政事业性收费收入</t>
  </si>
  <si>
    <t xml:space="preserve">    其他文化支出</t>
  </si>
  <si>
    <t xml:space="preserve">      民用航空器国籍登记费</t>
  </si>
  <si>
    <t xml:space="preserve">      民用航空器权利登记费</t>
  </si>
  <si>
    <t xml:space="preserve">      航空业务权补偿费</t>
  </si>
  <si>
    <t xml:space="preserve">    文物保护</t>
  </si>
  <si>
    <t xml:space="preserve">      适航审查费</t>
  </si>
  <si>
    <t xml:space="preserve">    博物馆</t>
  </si>
  <si>
    <t xml:space="preserve">      船舶登记费</t>
  </si>
  <si>
    <t xml:space="preserve">    历史名城与古迹</t>
  </si>
  <si>
    <t xml:space="preserve">      船舶及船用产品设施检验费</t>
  </si>
  <si>
    <t xml:space="preserve">    其他文物支出</t>
  </si>
  <si>
    <t xml:space="preserve">      长江口航道维护费</t>
  </si>
  <si>
    <t xml:space="preserve">      其他缴入国库的交通运输行政事业性收费</t>
  </si>
  <si>
    <t xml:space="preserve">    工业和信息产业行政事业性收费收入</t>
  </si>
  <si>
    <t xml:space="preserve">      卫星转发器信道费</t>
  </si>
  <si>
    <t xml:space="preserve">    运动项目管理</t>
  </si>
  <si>
    <t xml:space="preserve">      电信网码号资源占用费</t>
  </si>
  <si>
    <t xml:space="preserve">    体育竞赛</t>
  </si>
  <si>
    <t xml:space="preserve">      无线电频率占用费</t>
  </si>
  <si>
    <t xml:space="preserve">    体育训练</t>
  </si>
  <si>
    <t xml:space="preserve">      其他缴入国库的工业和信息产业行政事业性收费</t>
  </si>
  <si>
    <t xml:space="preserve">    体育场馆</t>
  </si>
  <si>
    <t xml:space="preserve">    农业行政事业性收费收入</t>
  </si>
  <si>
    <t xml:space="preserve">    群众体育</t>
  </si>
  <si>
    <t xml:space="preserve">      植物新品种保护权收费</t>
  </si>
  <si>
    <t xml:space="preserve">    体育交流与合作</t>
  </si>
  <si>
    <t xml:space="preserve">      国内植物检疫费</t>
  </si>
  <si>
    <t xml:space="preserve">    其他体育支出</t>
  </si>
  <si>
    <t xml:space="preserve">      农药登记费</t>
  </si>
  <si>
    <t xml:space="preserve">      新兽药审批费</t>
  </si>
  <si>
    <t xml:space="preserve">      进口兽药注册登记审批、发证收费</t>
  </si>
  <si>
    <t xml:space="preserve">      《进口兽药许可证》审批费</t>
  </si>
  <si>
    <t xml:space="preserve">      生产审批费</t>
  </si>
  <si>
    <t xml:space="preserve">    广播</t>
  </si>
  <si>
    <t xml:space="preserve">      已生产兽药品种注册登记费</t>
  </si>
  <si>
    <t xml:space="preserve">    电视</t>
  </si>
  <si>
    <t xml:space="preserve">      农业转基因生物检测费</t>
  </si>
  <si>
    <t xml:space="preserve">    电影</t>
  </si>
  <si>
    <t xml:space="preserve">      农机监理费</t>
  </si>
  <si>
    <t xml:space="preserve">    新闻通讯</t>
  </si>
  <si>
    <t xml:space="preserve">      渔业资源增殖保护费</t>
  </si>
  <si>
    <t xml:space="preserve">    出版发行</t>
  </si>
  <si>
    <t xml:space="preserve">      渔业船舶登记或变更登记费</t>
  </si>
  <si>
    <t xml:space="preserve">    版权管理</t>
  </si>
  <si>
    <t xml:space="preserve">      海洋渔业船舶船员考试费</t>
  </si>
  <si>
    <t xml:space="preserve">    其他新闻出版广播影视支出</t>
  </si>
  <si>
    <t xml:space="preserve">      农业转基因生物安全评价费</t>
  </si>
  <si>
    <t xml:space="preserve">  其他文化体育与传媒支出(款)</t>
  </si>
  <si>
    <t xml:space="preserve">      农机产品测试检验费</t>
  </si>
  <si>
    <t xml:space="preserve">    宣传文化发展专项支出</t>
  </si>
  <si>
    <t xml:space="preserve">      新饲料添加剂质量复核检验费</t>
  </si>
  <si>
    <t xml:space="preserve">    文化产业发展专项支出</t>
  </si>
  <si>
    <t xml:space="preserve">      进口饲料添加剂质量复核检验费</t>
  </si>
  <si>
    <t xml:space="preserve">    其他文化体育与传媒支出(项)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</si>
  <si>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</si>
  <si>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</si>
  <si>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</si>
  <si>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</si>
  <si>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</si>
  <si>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</si>
  <si>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综合业务管理</t>
  </si>
  <si>
    <t xml:space="preserve">      农作物委托检验费</t>
  </si>
  <si>
    <t xml:space="preserve">    劳动保障监察</t>
  </si>
  <si>
    <t xml:space="preserve">      渔业船舶和船用产品检验费</t>
  </si>
  <si>
    <t xml:space="preserve">    就业管理事务</t>
  </si>
  <si>
    <t xml:space="preserve">      档案使用费</t>
  </si>
  <si>
    <t xml:space="preserve">    社会保险业务管理事务</t>
  </si>
  <si>
    <t xml:space="preserve">      档案保管费</t>
  </si>
  <si>
    <t xml:space="preserve">      工人技术等级考核或职业技能鉴定费</t>
  </si>
  <si>
    <t xml:space="preserve">    社会保险经办机构</t>
  </si>
  <si>
    <t xml:space="preserve">      农药实验费</t>
  </si>
  <si>
    <t xml:space="preserve">    劳动关系和维权</t>
  </si>
  <si>
    <t xml:space="preserve">      执业兽医资格考试考务费</t>
  </si>
  <si>
    <t xml:space="preserve">    公共就业服务和职业技能鉴定机构</t>
  </si>
  <si>
    <t xml:space="preserve">      草原植被恢复费收入</t>
  </si>
  <si>
    <t xml:space="preserve">    劳动人事争议调解仲裁</t>
  </si>
  <si>
    <t xml:space="preserve">      其他缴入国库的农业行政事业性收费</t>
  </si>
  <si>
    <t xml:space="preserve">    其他人力资源和社会保障管理事务支出</t>
  </si>
  <si>
    <t xml:space="preserve">    林业行政事业性收费收入</t>
  </si>
  <si>
    <t xml:space="preserve">      林权勘测费</t>
  </si>
  <si>
    <t xml:space="preserve">      林权证收费</t>
  </si>
  <si>
    <t xml:space="preserve">      其他缴入国库的林业行政事业性收费</t>
  </si>
  <si>
    <t xml:space="preserve">    拥军优属</t>
  </si>
  <si>
    <t xml:space="preserve">    水利行政事业性收费收入</t>
  </si>
  <si>
    <t xml:space="preserve">    老龄事务</t>
  </si>
  <si>
    <t xml:space="preserve">      河道采砂管理费</t>
  </si>
  <si>
    <t xml:space="preserve">    民间组织管理</t>
  </si>
  <si>
    <t xml:space="preserve">      河道工程修建维护管理费</t>
  </si>
  <si>
    <t xml:space="preserve">    行政区划和地名管理</t>
  </si>
  <si>
    <t xml:space="preserve">      长江河道砂石资源费</t>
  </si>
  <si>
    <t xml:space="preserve">    基层政权和社区建设</t>
  </si>
  <si>
    <t xml:space="preserve">    部队供应</t>
  </si>
  <si>
    <t xml:space="preserve">      水土保持补偿费</t>
  </si>
  <si>
    <t xml:space="preserve">    其他民政管理事务支出</t>
  </si>
  <si>
    <t xml:space="preserve">      其他缴入国库的水利行政事业性收费</t>
  </si>
  <si>
    <t xml:space="preserve">    卫生行政事业性收费收入</t>
  </si>
  <si>
    <t xml:space="preserve">    财政对基本养老保险基金的补助</t>
  </si>
  <si>
    <t xml:space="preserve">      卫生监测费</t>
  </si>
  <si>
    <t xml:space="preserve">    财政对失业保险基金的补助</t>
  </si>
  <si>
    <t xml:space="preserve">      卫生质量检验费</t>
  </si>
  <si>
    <t xml:space="preserve">    财政对基本医疗保险基金的补助</t>
  </si>
  <si>
    <t xml:space="preserve">      预防性体检费</t>
  </si>
  <si>
    <t xml:space="preserve">    财政对工伤保险基金的补助</t>
  </si>
  <si>
    <t xml:space="preserve">      预防接种劳务费</t>
  </si>
  <si>
    <t xml:space="preserve">    财政对生育保险基金的补助</t>
  </si>
  <si>
    <t xml:space="preserve">      委托性卫生防疫服务费</t>
  </si>
  <si>
    <t xml:space="preserve">    财政对城乡居民基本养老保险基金的补助</t>
  </si>
  <si>
    <t xml:space="preserve">      疫情处理费</t>
  </si>
  <si>
    <t xml:space="preserve">    财政对其他社会保险基金的补助</t>
  </si>
  <si>
    <t xml:space="preserve">      医疗事故鉴定费</t>
  </si>
  <si>
    <t xml:space="preserve">    用一般公共预算补充基金</t>
  </si>
  <si>
    <t xml:space="preserve">      预防接种异常反应鉴定费</t>
  </si>
  <si>
    <t xml:space="preserve">      造血干细胞配型费</t>
  </si>
  <si>
    <t xml:space="preserve">    归口管理的行政单位离退休</t>
  </si>
  <si>
    <t xml:space="preserve">      其他缴入国库的卫生行政事业性收费</t>
  </si>
  <si>
    <t xml:space="preserve">    事业单位离退休</t>
  </si>
  <si>
    <t xml:space="preserve">    食品药品监管行政事业性收费收入</t>
  </si>
  <si>
    <t xml:space="preserve">    离退休人员管理机构</t>
  </si>
  <si>
    <t xml:space="preserve">      药品注册费</t>
  </si>
  <si>
    <t xml:space="preserve">    未归口管理的行政单位离退休</t>
  </si>
  <si>
    <t xml:space="preserve">      医疗器械产品注册费</t>
  </si>
  <si>
    <t xml:space="preserve">    机关事业单位基本养老保险缴费支出</t>
  </si>
  <si>
    <t xml:space="preserve">      GMP认证费</t>
  </si>
  <si>
    <t xml:space="preserve">    机关事业单位职业年金缴费支出</t>
  </si>
  <si>
    <t xml:space="preserve">      GSP认证费</t>
  </si>
  <si>
    <t xml:space="preserve">    对机关事业单位基本养老保险基金的补助</t>
  </si>
  <si>
    <t xml:space="preserve">      药品行政保护费</t>
  </si>
  <si>
    <t xml:space="preserve">    其他行政事业单位离退休支出</t>
  </si>
  <si>
    <t xml:space="preserve">      中药品种保护费</t>
  </si>
  <si>
    <t xml:space="preserve">      药品检验费</t>
  </si>
  <si>
    <t xml:space="preserve">    企业关闭破产补助</t>
  </si>
  <si>
    <t xml:space="preserve">      医疗器械产品检验费</t>
  </si>
  <si>
    <t xml:space="preserve">    厂办大集体改革补助</t>
  </si>
  <si>
    <t xml:space="preserve">      登记费</t>
  </si>
  <si>
    <t xml:space="preserve">    其他企业改革发展补助</t>
  </si>
  <si>
    <t xml:space="preserve">      其他缴入国库的食品药品监管行政事业性收费</t>
  </si>
  <si>
    <t xml:space="preserve">    民政行政事业性收费收入</t>
  </si>
  <si>
    <t xml:space="preserve">    就业创业服务补贴</t>
  </si>
  <si>
    <t xml:space="preserve">      婚姻登记证书工本费</t>
  </si>
  <si>
    <t xml:space="preserve">    职业培训补贴</t>
  </si>
  <si>
    <t xml:space="preserve">      收养登记费</t>
  </si>
  <si>
    <t xml:space="preserve">    社会保险补贴</t>
  </si>
  <si>
    <t xml:space="preserve">    公益性岗位补贴</t>
  </si>
  <si>
    <t xml:space="preserve">    职业技能鉴定补贴</t>
  </si>
  <si>
    <t xml:space="preserve">      殡葬收费</t>
  </si>
  <si>
    <t xml:space="preserve">    特定就业政策支出</t>
  </si>
  <si>
    <t xml:space="preserve">      其他缴入国库的民政行政事业性收费</t>
  </si>
  <si>
    <t xml:space="preserve">    就业见习补贴</t>
  </si>
  <si>
    <t xml:space="preserve">    人力资源和社会保障行政事业性收费收入</t>
  </si>
  <si>
    <t xml:space="preserve">    高技能人才培养补助</t>
  </si>
  <si>
    <t xml:space="preserve">      职业技能鉴定费</t>
  </si>
  <si>
    <t xml:space="preserve">    求职创业补贴</t>
  </si>
  <si>
    <t xml:space="preserve">    其他就业补助支出</t>
  </si>
  <si>
    <t xml:space="preserve">      其他缴入国库的人力资源和社会保障行政事业性收费</t>
  </si>
  <si>
    <t xml:space="preserve">    证监会行政事业性收费收入</t>
  </si>
  <si>
    <t xml:space="preserve">    死亡抚恤</t>
  </si>
  <si>
    <t xml:space="preserve">      证券市场监管费</t>
  </si>
  <si>
    <t xml:space="preserve">    伤残抚恤</t>
  </si>
  <si>
    <t xml:space="preserve">      期货市场监管费</t>
  </si>
  <si>
    <t xml:space="preserve">    在乡复员、退伍军人生活补助</t>
  </si>
  <si>
    <t xml:space="preserve">      证券、期货、基金从业人员资格报名考试费</t>
  </si>
  <si>
    <t xml:space="preserve">    优抚事业单位支出</t>
  </si>
  <si>
    <t xml:space="preserve">      其他缴入国库的证监会行政事业性收费</t>
  </si>
  <si>
    <t xml:space="preserve">    义务兵优待</t>
  </si>
  <si>
    <t xml:space="preserve">    银监会行政事业性收费收入</t>
  </si>
  <si>
    <t xml:space="preserve">    农村籍退役士兵老年生活补助</t>
  </si>
  <si>
    <t xml:space="preserve">      机构监管费</t>
  </si>
  <si>
    <t xml:space="preserve">    其他优抚支出</t>
  </si>
  <si>
    <t xml:space="preserve">      业务监管费</t>
  </si>
  <si>
    <t xml:space="preserve">      其他缴入国库的银监会行政事业性收费</t>
  </si>
  <si>
    <t xml:space="preserve">    退役士兵安置</t>
  </si>
  <si>
    <t xml:space="preserve">    保监会行政事业性收费收入</t>
  </si>
  <si>
    <t xml:space="preserve">    军队移交政府的离退休人员安置</t>
  </si>
  <si>
    <t xml:space="preserve">      保险业务监管费</t>
  </si>
  <si>
    <t xml:space="preserve">    军队移交政府离退休干部管理机构</t>
  </si>
  <si>
    <t xml:space="preserve">    退役士兵管理教育</t>
  </si>
  <si>
    <t xml:space="preserve">      其他缴入国库的保监会行政事业性收费</t>
  </si>
  <si>
    <t xml:space="preserve">    其他退役安置支出</t>
  </si>
  <si>
    <t xml:space="preserve">    电力市场监管行政事业性收费收入</t>
  </si>
  <si>
    <t xml:space="preserve">      其他缴入国库的电力市场监管行政事业性收费</t>
  </si>
  <si>
    <t xml:space="preserve">    儿童福利</t>
  </si>
  <si>
    <t xml:space="preserve">    仲裁委行政事业性收费收入</t>
  </si>
  <si>
    <t xml:space="preserve">    老年福利</t>
  </si>
  <si>
    <t xml:space="preserve">      仲裁收费</t>
  </si>
  <si>
    <t xml:space="preserve">    假肢矫形</t>
  </si>
  <si>
    <t xml:space="preserve">      其他缴入国库的仲裁委行政事业性收费</t>
  </si>
  <si>
    <t xml:space="preserve">    殡葬</t>
  </si>
  <si>
    <t xml:space="preserve">    编办行政事业性收费收入</t>
  </si>
  <si>
    <t xml:space="preserve">    社会福利事业单位</t>
  </si>
  <si>
    <t xml:space="preserve">      缴入国库的编办行政事业性收费</t>
  </si>
  <si>
    <t xml:space="preserve">    其他社会福利支出</t>
  </si>
  <si>
    <t xml:space="preserve">    党校行政事业性收费收入</t>
  </si>
  <si>
    <t xml:space="preserve">      缴入国库的党校行政事业性收费</t>
  </si>
  <si>
    <t xml:space="preserve">    监察行政事业性收费收入</t>
  </si>
  <si>
    <t xml:space="preserve">    残疾人康复</t>
  </si>
  <si>
    <t xml:space="preserve">      资料工本费</t>
  </si>
  <si>
    <t xml:space="preserve">    残疾人就业和扶贫</t>
  </si>
  <si>
    <t xml:space="preserve">      其他缴入国库的监察行政事业性收费</t>
  </si>
  <si>
    <t xml:space="preserve">    残疾人体育</t>
  </si>
  <si>
    <t xml:space="preserve">    外文局行政事业性收费收入</t>
  </si>
  <si>
    <t xml:space="preserve">    其他残疾人事业支出</t>
  </si>
  <si>
    <t xml:space="preserve">      中国国际化人才外语考试考务费</t>
  </si>
  <si>
    <t xml:space="preserve">      其他缴入国库的外文局行政事业性收费</t>
  </si>
  <si>
    <t xml:space="preserve">    中央自然灾害生活补助</t>
  </si>
  <si>
    <t xml:space="preserve">    南水北调办行政事业性收费收入</t>
  </si>
  <si>
    <t xml:space="preserve">    地方自然灾害生活补助</t>
  </si>
  <si>
    <t xml:space="preserve">      缴入国库的南水北调办行政事业性收费</t>
  </si>
  <si>
    <t xml:space="preserve">    自然灾害灾后重建补助</t>
  </si>
  <si>
    <t xml:space="preserve">    国资委行政事业性收费收入</t>
  </si>
  <si>
    <t xml:space="preserve">    其他自然灾害生活救助支出</t>
  </si>
  <si>
    <t xml:space="preserve">      其他缴入国库的国资委行政事业性收费</t>
  </si>
  <si>
    <t xml:space="preserve">    其他行政事业性收费收入</t>
  </si>
  <si>
    <t xml:space="preserve">      其他缴入国库的行政事业性收费</t>
  </si>
  <si>
    <t xml:space="preserve">  罚没收入</t>
  </si>
  <si>
    <t xml:space="preserve">    其他红十字事业支出</t>
  </si>
  <si>
    <t xml:space="preserve">    一般罚没收入</t>
  </si>
  <si>
    <t xml:space="preserve">      公安罚没收入</t>
  </si>
  <si>
    <t xml:space="preserve">    城市最低生活保障金支出</t>
  </si>
  <si>
    <t xml:space="preserve">      检察院罚没收入</t>
  </si>
  <si>
    <t xml:space="preserve">    农村最低生活保障金支出</t>
  </si>
  <si>
    <t xml:space="preserve">      法院罚没收入</t>
  </si>
  <si>
    <t xml:space="preserve">      工商罚没收入</t>
  </si>
  <si>
    <t xml:space="preserve">    临时救助支出</t>
  </si>
  <si>
    <t xml:space="preserve">      新闻出版罚没收入</t>
  </si>
  <si>
    <t xml:space="preserve">    流浪乞讨人员救助支出</t>
  </si>
  <si>
    <t xml:space="preserve">      技术监督罚没收入</t>
  </si>
  <si>
    <t xml:space="preserve">      税务部门罚没收入</t>
  </si>
  <si>
    <t xml:space="preserve">    城市特困人员供养支出</t>
  </si>
  <si>
    <t xml:space="preserve">      海关罚没收入</t>
  </si>
  <si>
    <t xml:space="preserve">    农村五保供养支出</t>
  </si>
  <si>
    <t xml:space="preserve">      食品药品监督罚没收入</t>
  </si>
  <si>
    <t xml:space="preserve">      卫生罚没收入</t>
  </si>
  <si>
    <t xml:space="preserve">      检验检疫罚没收入</t>
  </si>
  <si>
    <t xml:space="preserve">      证监会罚没收入</t>
  </si>
  <si>
    <t xml:space="preserve">      保监会罚没收入</t>
  </si>
  <si>
    <t xml:space="preserve">    其他城市生活救助</t>
  </si>
  <si>
    <t xml:space="preserve">      交通罚没收入</t>
  </si>
  <si>
    <t xml:space="preserve">    其他农村生活救助</t>
  </si>
  <si>
    <t xml:space="preserve">      铁道罚没收入</t>
  </si>
  <si>
    <t xml:space="preserve">  其他社会保障和就业支出(款)</t>
  </si>
  <si>
    <t xml:space="preserve">      审计罚没收入</t>
  </si>
  <si>
    <t xml:space="preserve">    其他社会保障和就业支出(项)</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</si>
  <si>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</si>
  <si>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</si>
  <si>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</si>
  <si>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</si>
  <si>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</si>
  <si>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</si>
  <si>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其他医疗卫生与计划生育管理事务支出</t>
  </si>
  <si>
    <t xml:space="preserve">      其他一般罚没收入</t>
  </si>
  <si>
    <t xml:space="preserve">    缉私罚没收入</t>
  </si>
  <si>
    <t xml:space="preserve">    综合医院</t>
  </si>
  <si>
    <t xml:space="preserve">      公安缉私罚没收入</t>
  </si>
  <si>
    <t xml:space="preserve">    中医(民族)医院</t>
  </si>
  <si>
    <t xml:space="preserve">      工商缉私罚没收入</t>
  </si>
  <si>
    <t xml:space="preserve">    传染病医院</t>
  </si>
  <si>
    <t xml:space="preserve">      海关缉私罚没收入</t>
  </si>
  <si>
    <t xml:space="preserve">    职业病防治医院</t>
  </si>
  <si>
    <t xml:space="preserve">      边防武警缉私罚没收入</t>
  </si>
  <si>
    <t xml:space="preserve">    精神病医院</t>
  </si>
  <si>
    <t xml:space="preserve">      其他部门缉私罚没收入</t>
  </si>
  <si>
    <t xml:space="preserve">    妇产医院</t>
  </si>
  <si>
    <t xml:space="preserve">    缉毒罚没收入</t>
  </si>
  <si>
    <t xml:space="preserve">    儿童医院</t>
  </si>
  <si>
    <t xml:space="preserve">    罚没收入退库</t>
  </si>
  <si>
    <t xml:space="preserve">    其他专科医院</t>
  </si>
  <si>
    <t xml:space="preserve">  国有资本经营收入</t>
  </si>
  <si>
    <t xml:space="preserve">    福利医院</t>
  </si>
  <si>
    <t xml:space="preserve">    利润收入</t>
  </si>
  <si>
    <t xml:space="preserve">    行业医院</t>
  </si>
  <si>
    <t xml:space="preserve">      中国人民银行上缴收入</t>
  </si>
  <si>
    <t xml:space="preserve">    处理医疗欠费</t>
  </si>
  <si>
    <t xml:space="preserve">      金融企业利润收入</t>
  </si>
  <si>
    <t xml:space="preserve">    其他公立医院支出</t>
  </si>
  <si>
    <t xml:space="preserve">      其他企业利润收入</t>
  </si>
  <si>
    <t xml:space="preserve">    股利、股息收入</t>
  </si>
  <si>
    <t xml:space="preserve">    城市社区卫生机构</t>
  </si>
  <si>
    <t xml:space="preserve">      金融业公司股利、股息收入</t>
  </si>
  <si>
    <t xml:space="preserve">    乡镇卫生院</t>
  </si>
  <si>
    <t xml:space="preserve">      其他股利、股息收入</t>
  </si>
  <si>
    <t xml:space="preserve">    其他基层医疗卫生机构支出</t>
  </si>
  <si>
    <t xml:space="preserve">    产权转让收入</t>
  </si>
  <si>
    <t xml:space="preserve">      其他产权转让收入</t>
  </si>
  <si>
    <t xml:space="preserve">    疾病预防控制机构</t>
  </si>
  <si>
    <t xml:space="preserve">    清算收入</t>
  </si>
  <si>
    <t xml:space="preserve">    卫生监督机构</t>
  </si>
  <si>
    <t xml:space="preserve">      其他清算收入</t>
  </si>
  <si>
    <t xml:space="preserve">    妇幼保健机构</t>
  </si>
  <si>
    <t xml:space="preserve">    国有资本经营收入退库</t>
  </si>
  <si>
    <t xml:space="preserve">    精神卫生机构</t>
  </si>
  <si>
    <t xml:space="preserve">    国有企业计划亏损补贴</t>
  </si>
  <si>
    <t xml:space="preserve">    应急救治机构</t>
  </si>
  <si>
    <t xml:space="preserve">      工业企业计划亏损补贴</t>
  </si>
  <si>
    <t xml:space="preserve">    采供血机构</t>
  </si>
  <si>
    <t xml:space="preserve">      农业企业计划亏损补贴</t>
  </si>
  <si>
    <t xml:space="preserve">    其他专业公共卫生机构</t>
  </si>
  <si>
    <t xml:space="preserve">      其他国有企业计划亏损补贴</t>
  </si>
  <si>
    <t xml:space="preserve">    基本公共卫生服务</t>
  </si>
  <si>
    <t xml:space="preserve">    其他国有资本经营收入</t>
  </si>
  <si>
    <t xml:space="preserve">    重大公共卫生专项</t>
  </si>
  <si>
    <t xml:space="preserve">  国有资源(资产)有偿使用收入</t>
  </si>
  <si>
    <t xml:space="preserve">    突发公共卫生事件应急处理</t>
  </si>
  <si>
    <t xml:space="preserve">    海域使用金收入</t>
  </si>
  <si>
    <t xml:space="preserve">    其他公共卫生支出</t>
  </si>
  <si>
    <t xml:space="preserve">      中央海域使用金收入</t>
  </si>
  <si>
    <t xml:space="preserve">      地方海域使用金收入</t>
  </si>
  <si>
    <t xml:space="preserve">    行政单位医疗</t>
  </si>
  <si>
    <t xml:space="preserve">    场地和矿区使用费收入</t>
  </si>
  <si>
    <t xml:space="preserve">    事业单位医疗</t>
  </si>
  <si>
    <t xml:space="preserve">      陆上石油矿区使用费</t>
  </si>
  <si>
    <t xml:space="preserve">    公务员医疗补助</t>
  </si>
  <si>
    <t xml:space="preserve">      海上石油矿区使用费</t>
  </si>
  <si>
    <t xml:space="preserve">    优抚对象医疗补助</t>
  </si>
  <si>
    <t xml:space="preserve">      中央合资合作企业场地使用费收入</t>
  </si>
  <si>
    <t xml:space="preserve">    新型农村合作医疗</t>
  </si>
  <si>
    <t xml:space="preserve">      中央和地方合资合作企业场地使用费收入</t>
  </si>
  <si>
    <t xml:space="preserve">    城镇居民基本医疗保险</t>
  </si>
  <si>
    <t xml:space="preserve">      地方合资合作企业场地使用费收入</t>
  </si>
  <si>
    <t xml:space="preserve">    城乡医疗救助</t>
  </si>
  <si>
    <t xml:space="preserve">      港澳台和外商独资企业场地使用费收入</t>
  </si>
  <si>
    <t xml:space="preserve">    疾病应急救助</t>
  </si>
  <si>
    <t xml:space="preserve">    特种矿产品出售收入</t>
  </si>
  <si>
    <t xml:space="preserve">    其他医疗保障支出</t>
  </si>
  <si>
    <t xml:space="preserve">    专项储备物资销售收入</t>
  </si>
  <si>
    <t xml:space="preserve">    利息收入</t>
  </si>
  <si>
    <t xml:space="preserve">    中医(民族医)药专项</t>
  </si>
  <si>
    <t xml:space="preserve">      国库存款利息收入</t>
  </si>
  <si>
    <t xml:space="preserve">    其他中医药支出</t>
  </si>
  <si>
    <t xml:space="preserve">      财政专户存款利息收入</t>
  </si>
  <si>
    <t xml:space="preserve">      有价证券利息收入</t>
  </si>
  <si>
    <t xml:space="preserve">    计划生育机构</t>
  </si>
  <si>
    <t xml:space="preserve">      其他利息收入</t>
  </si>
  <si>
    <t xml:space="preserve">    计划生育服务</t>
  </si>
  <si>
    <t xml:space="preserve">    非经营性国有资产收入</t>
  </si>
  <si>
    <t xml:space="preserve">    其他计划生育事务支出</t>
  </si>
  <si>
    <t xml:space="preserve">      行政单位国有资产出租、出借收入</t>
  </si>
  <si>
    <t xml:space="preserve">      行政单位国有资产处置收入</t>
  </si>
  <si>
    <t xml:space="preserve">      事业单位国有资产处置收入</t>
  </si>
  <si>
    <t xml:space="preserve">      其他非经营性国有资产收入</t>
  </si>
  <si>
    <t xml:space="preserve">    出租车经营权有偿出让和转让收入</t>
  </si>
  <si>
    <t xml:space="preserve">    药品事务</t>
  </si>
  <si>
    <t xml:space="preserve">    无居民海岛使用金收入</t>
  </si>
  <si>
    <t xml:space="preserve">    化妆品事务</t>
  </si>
  <si>
    <t xml:space="preserve">      中央无居民海岛使用金收入</t>
  </si>
  <si>
    <t xml:space="preserve">    医疗器械事务</t>
  </si>
  <si>
    <t xml:space="preserve">      地方无居民海岛使用金收入</t>
  </si>
  <si>
    <t xml:space="preserve">    食品安全事务</t>
  </si>
  <si>
    <t xml:space="preserve">    转让政府还贷道路收费权收入</t>
  </si>
  <si>
    <t xml:space="preserve">    石油特别收益金专项收入</t>
  </si>
  <si>
    <t xml:space="preserve">    其他食品和药品监督管理事务支出</t>
  </si>
  <si>
    <t xml:space="preserve">      石油特别收益金专项收入</t>
  </si>
  <si>
    <t xml:space="preserve">  其他医疗卫生与计划生育支出(款)</t>
  </si>
  <si>
    <t xml:space="preserve">      石油特别收益金退库</t>
  </si>
  <si>
    <t xml:space="preserve">    其他医疗卫生与计划生育支出(项)</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</si>
  <si>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</si>
  <si>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</si>
  <si>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</si>
  <si>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</si>
  <si>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</si>
  <si>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</si>
  <si>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环境保护宣传</t>
  </si>
  <si>
    <t xml:space="preserve">      探矿权、采矿权价款收入</t>
  </si>
  <si>
    <t xml:space="preserve">    环境保护法规、规划及标准</t>
  </si>
  <si>
    <t xml:space="preserve">    环境国际合作及履约</t>
  </si>
  <si>
    <t xml:space="preserve">    其他国有资源(资产)有偿使用收入</t>
  </si>
  <si>
    <t xml:space="preserve">    环境保护行政许可</t>
  </si>
  <si>
    <t xml:space="preserve">  捐赠收入</t>
  </si>
  <si>
    <t xml:space="preserve">    其他环境保护管理事务支出</t>
  </si>
  <si>
    <t xml:space="preserve">    国外捐赠收入</t>
  </si>
  <si>
    <t xml:space="preserve">    国内捐赠收入</t>
  </si>
  <si>
    <t xml:space="preserve">    建设项目环评审查与监督</t>
  </si>
  <si>
    <t xml:space="preserve">  政府住房基金收入</t>
  </si>
  <si>
    <t xml:space="preserve">    核与辐射安全监督</t>
  </si>
  <si>
    <t xml:space="preserve">    上缴管理费用</t>
  </si>
  <si>
    <t xml:space="preserve">    其他环境监测与监察支出</t>
  </si>
  <si>
    <t xml:space="preserve">    计提公共租赁住房资金</t>
  </si>
  <si>
    <t xml:space="preserve">    公共租赁住房租金收入</t>
  </si>
  <si>
    <t xml:space="preserve">    大气</t>
  </si>
  <si>
    <t xml:space="preserve">    配建商业设施租售收入</t>
  </si>
  <si>
    <t xml:space="preserve">    水体</t>
  </si>
  <si>
    <t xml:space="preserve">    其他政府住房基金收入</t>
  </si>
  <si>
    <t xml:space="preserve">    噪声</t>
  </si>
  <si>
    <t xml:space="preserve">  其他收入(款)</t>
  </si>
  <si>
    <t xml:space="preserve">    固体废弃物与化学品</t>
  </si>
  <si>
    <t xml:space="preserve">    主管部门集中收入</t>
  </si>
  <si>
    <t xml:space="preserve">    放射源和放射性废物监管</t>
  </si>
  <si>
    <t xml:space="preserve">    免税商品特许经营费收入</t>
  </si>
  <si>
    <t xml:space="preserve">    辐射</t>
  </si>
  <si>
    <t xml:space="preserve">    基本建设收入</t>
  </si>
  <si>
    <t xml:space="preserve">    排污费安排的支出</t>
  </si>
  <si>
    <t xml:space="preserve">    差别电价收入</t>
  </si>
  <si>
    <t xml:space="preserve">    其他污染防治支出</t>
  </si>
  <si>
    <t xml:space="preserve">    债务管理收入</t>
  </si>
  <si>
    <t xml:space="preserve">    其他收入(项)</t>
  </si>
  <si>
    <t xml:space="preserve">    生态保护</t>
  </si>
  <si>
    <t xml:space="preserve">    农村环境保护</t>
  </si>
  <si>
    <t xml:space="preserve">    自然保护区</t>
  </si>
  <si>
    <t xml:space="preserve">    生物及物种资源保护</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</si>
  <si>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</si>
  <si>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</si>
  <si>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</si>
  <si>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</si>
  <si>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</si>
  <si>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</si>
  <si>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</si>
  <si>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</si>
  <si>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</si>
  <si>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</si>
  <si>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</si>
  <si>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</si>
  <si>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</si>
  <si>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</si>
  <si>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</si>
  <si>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</si>
  <si>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</si>
  <si>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</si>
  <si>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</si>
  <si>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</si>
  <si>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</si>
  <si>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</si>
  <si>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</si>
  <si>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</si>
  <si>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</si>
  <si>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</si>
  <si>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</si>
  <si>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</si>
  <si>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</si>
  <si>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</si>
  <si>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</si>
  <si>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</si>
  <si>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</si>
  <si>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</si>
  <si>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</si>
  <si>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</si>
  <si>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</si>
  <si>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</si>
  <si>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</si>
  <si>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</si>
  <si>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</si>
  <si>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</si>
  <si>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</si>
  <si>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</si>
  <si>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</si>
  <si>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</si>
  <si>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</si>
  <si>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</si>
  <si>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</si>
  <si>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</si>
  <si>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</si>
  <si>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</si>
  <si>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</si>
  <si>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</si>
  <si>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</si>
  <si>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</si>
  <si>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</si>
  <si>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</si>
  <si>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</si>
  <si>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</si>
  <si>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</si>
  <si>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</si>
  <si>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</si>
  <si>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</si>
  <si>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</si>
  <si>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</si>
  <si>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</si>
  <si>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</si>
  <si>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</si>
  <si>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</si>
  <si>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</si>
  <si>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</si>
  <si>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</si>
  <si>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</si>
  <si>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</si>
  <si>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</si>
  <si>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</si>
  <si>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</si>
  <si>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</si>
  <si>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</si>
  <si>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</si>
  <si>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</si>
  <si>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</si>
  <si>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</si>
  <si>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</si>
  <si>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</si>
  <si>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</si>
  <si>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</si>
  <si>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</si>
  <si>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</si>
  <si>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</si>
  <si>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</si>
  <si>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</si>
  <si>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</si>
  <si>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</si>
  <si>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</si>
  <si>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</si>
  <si>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</si>
  <si>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</si>
  <si>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</si>
  <si>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</si>
  <si>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</si>
  <si>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</si>
  <si>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</si>
  <si>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</si>
  <si>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</si>
  <si>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</si>
  <si>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</si>
  <si>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</si>
  <si>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</si>
  <si>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</si>
  <si>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</si>
  <si>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</si>
  <si>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</si>
  <si>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</si>
  <si>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</si>
  <si>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</si>
  <si>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</si>
  <si>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</si>
  <si>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</si>
  <si>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</si>
  <si>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</si>
  <si>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</si>
  <si>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</si>
  <si>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</si>
  <si>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</si>
  <si>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</si>
  <si>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</si>
  <si>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</si>
  <si>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</si>
  <si>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</si>
  <si>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</si>
  <si>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</si>
  <si>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</si>
  <si>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</si>
  <si>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</si>
  <si>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</si>
  <si>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</si>
  <si>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</si>
  <si>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土地治理</t>
  </si>
  <si>
    <t xml:space="preserve">    产业化经营</t>
  </si>
  <si>
    <t xml:space="preserve">    科技示范</t>
  </si>
  <si>
    <t xml:space="preserve">    其他农业综合开发支出</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</si>
  <si>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</si>
  <si>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</si>
  <si>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</si>
  <si>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</si>
  <si>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</si>
  <si>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</si>
  <si>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</si>
  <si>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涉农贷款增量奖励</t>
  </si>
  <si>
    <t xml:space="preserve">    农业保险保费补贴</t>
  </si>
  <si>
    <t xml:space="preserve">    补充小额担保贷款基金</t>
  </si>
  <si>
    <t xml:space="preserve">    其他普惠金融发展支出</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</si>
  <si>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</si>
  <si>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</si>
  <si>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</si>
  <si>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</si>
  <si>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</si>
  <si>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</si>
  <si>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 xml:space="preserve">    公路新建</t>
  </si>
  <si>
    <t xml:space="preserve">    公路改建</t>
  </si>
  <si>
    <t xml:space="preserve">    公路养护</t>
  </si>
  <si>
    <t xml:space="preserve">    特大型桥梁建设</t>
  </si>
  <si>
    <t xml:space="preserve">    公路路政管理</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</si>
  <si>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</si>
  <si>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</si>
  <si>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</si>
  <si>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</si>
  <si>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</si>
  <si>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</si>
  <si>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</si>
  <si>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</si>
  <si>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</si>
  <si>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</si>
  <si>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</si>
  <si>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</si>
  <si>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</si>
  <si>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</si>
  <si>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</si>
  <si>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</si>
  <si>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</si>
  <si>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</si>
  <si>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</si>
  <si>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</si>
  <si>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</si>
  <si>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</si>
  <si>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</si>
  <si>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</si>
  <si>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</si>
  <si>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</si>
  <si>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</si>
  <si>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</si>
  <si>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</si>
  <si>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</si>
  <si>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</si>
  <si>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</si>
  <si>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</si>
  <si>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对城市公交的补贴</t>
  </si>
  <si>
    <t xml:space="preserve">    对农村道路客运的补贴</t>
  </si>
  <si>
    <t xml:space="preserve">    对出租车的补贴</t>
  </si>
  <si>
    <t xml:space="preserve">    成品油价格改革补贴其他支出</t>
  </si>
  <si>
    <t xml:space="preserve">    邮政普遍服务与特殊服务</t>
  </si>
  <si>
    <t xml:space="preserve">    其他邮政业支出</t>
  </si>
  <si>
    <t xml:space="preserve">    车辆购置税用于公路等基础设施建设支出</t>
  </si>
  <si>
    <t xml:space="preserve">    车辆购置税用于农村公路建设支出</t>
  </si>
  <si>
    <t xml:space="preserve">    车辆购置税用于老旧汽车报废更新补贴支出</t>
  </si>
  <si>
    <t xml:space="preserve">    车辆购置税其他支出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</si>
  <si>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</si>
  <si>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</si>
  <si>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</si>
  <si>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</si>
  <si>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</si>
  <si>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</si>
  <si>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</si>
  <si>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</si>
  <si>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</si>
  <si>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</si>
  <si>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</si>
  <si>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</si>
  <si>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</si>
  <si>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</si>
  <si>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</si>
  <si>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</si>
  <si>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</si>
  <si>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</si>
  <si>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</si>
  <si>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</si>
  <si>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</si>
  <si>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</si>
  <si>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</si>
  <si>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</si>
  <si>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</si>
  <si>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</si>
  <si>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</si>
  <si>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</si>
  <si>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</si>
  <si>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</si>
  <si>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</si>
  <si>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国务院安委会专项</t>
  </si>
  <si>
    <t xml:space="preserve">    安全监管监察专项</t>
  </si>
  <si>
    <t xml:space="preserve">    应急救援支出</t>
  </si>
  <si>
    <t xml:space="preserve">    煤炭安全</t>
  </si>
  <si>
    <t xml:space="preserve">    其他安全生产监管支出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</si>
  <si>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</si>
  <si>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</si>
  <si>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</si>
  <si>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</si>
  <si>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</si>
  <si>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</si>
  <si>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</si>
  <si>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</si>
  <si>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</si>
  <si>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</si>
  <si>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</si>
  <si>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</si>
  <si>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</si>
  <si>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</si>
  <si>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</si>
  <si>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</si>
  <si>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</si>
  <si>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</si>
  <si>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旅游宣传</t>
  </si>
  <si>
    <t xml:space="preserve">    旅游行业业务管理</t>
  </si>
  <si>
    <t xml:space="preserve">    其他旅游业管理与服务支出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</si>
  <si>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</si>
  <si>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</si>
  <si>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</si>
  <si>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</si>
  <si>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</si>
  <si>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</si>
  <si>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</si>
  <si>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</si>
  <si>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</si>
  <si>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</si>
  <si>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</si>
  <si>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</si>
  <si>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</si>
  <si>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</si>
  <si>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</si>
  <si>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</si>
  <si>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</si>
  <si>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商业银行贷款贴息</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</si>
  <si>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</si>
  <si>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</si>
  <si>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</si>
  <si>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</si>
  <si>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</si>
  <si>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</si>
  <si>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其他金融支出(项)</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</si>
  <si>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</si>
  <si>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</si>
  <si>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</si>
  <si>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</si>
  <si>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</si>
  <si>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</si>
  <si>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</si>
  <si>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</si>
  <si>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</si>
  <si>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</si>
  <si>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</si>
  <si>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</si>
  <si>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</si>
  <si>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</si>
  <si>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</si>
  <si>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</si>
  <si>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</si>
  <si>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</si>
  <si>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</si>
  <si>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</si>
  <si>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</si>
  <si>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</si>
  <si>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</si>
  <si>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</si>
  <si>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</si>
  <si>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</si>
  <si>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海洋工程排污费支出</t>
  </si>
  <si>
    <t xml:space="preserve">    无居民海岛使用金支出</t>
  </si>
  <si>
    <t xml:space="preserve">    海岛和海域保护</t>
  </si>
  <si>
    <t xml:space="preserve">    其他海洋管理事务支出</t>
  </si>
  <si>
    <t xml:space="preserve">    基础测绘</t>
  </si>
  <si>
    <t xml:space="preserve">    航空摄影</t>
  </si>
  <si>
    <t xml:space="preserve">    测绘工程建设</t>
  </si>
  <si>
    <t xml:space="preserve">    其他测绘事务支出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</si>
  <si>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</si>
  <si>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</si>
  <si>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</si>
  <si>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</si>
  <si>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</si>
  <si>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</si>
  <si>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</si>
  <si>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</si>
  <si>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</si>
  <si>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</si>
  <si>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</si>
  <si>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</si>
  <si>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</si>
  <si>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</si>
  <si>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</si>
  <si>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</si>
  <si>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</si>
  <si>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</si>
  <si>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</si>
  <si>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</si>
  <si>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</si>
  <si>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</si>
  <si>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</si>
  <si>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</si>
  <si>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</si>
  <si>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</si>
  <si>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</si>
  <si>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</si>
  <si>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</si>
  <si>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</si>
  <si>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</si>
  <si>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</si>
  <si>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</si>
  <si>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</si>
  <si>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</si>
  <si>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</si>
  <si>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</si>
  <si>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</si>
  <si>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</si>
  <si>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</si>
  <si>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</si>
  <si>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</si>
  <si>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</si>
  <si>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</si>
  <si>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</si>
  <si>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</si>
  <si>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</si>
  <si>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</si>
  <si>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</si>
  <si>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</si>
  <si>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</si>
  <si>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</si>
  <si>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</si>
  <si>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</si>
  <si>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</si>
  <si>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石油储备支出</t>
  </si>
  <si>
    <t xml:space="preserve">    国家留成油串换石油储备支出</t>
  </si>
  <si>
    <t xml:space="preserve">    天然铀能源储备</t>
  </si>
  <si>
    <t xml:space="preserve">    煤炭储备</t>
  </si>
  <si>
    <t xml:space="preserve">    其他能源储备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</si>
  <si>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</si>
  <si>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</si>
  <si>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</si>
  <si>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</si>
  <si>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</si>
  <si>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</si>
  <si>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</si>
  <si>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</si>
  <si>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</si>
  <si>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</si>
  <si>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</si>
  <si>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</si>
  <si>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</si>
  <si>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</si>
  <si>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</si>
  <si>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</si>
  <si>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其他支出(项)</t>
  </si>
  <si>
    <t xml:space="preserve">    中央政府境外发行主权债券付息支出</t>
  </si>
  <si>
    <t xml:space="preserve">    中央政府向外国政府借款付息支出</t>
  </si>
  <si>
    <t xml:space="preserve">    中央政府向国际组织借款付息支出</t>
  </si>
  <si>
    <t xml:space="preserve">    中央政府其他国外借款付息支出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</si>
  <si>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</si>
  <si>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</si>
  <si>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</si>
  <si>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</si>
  <si>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一般公共预算收入</t>
  </si>
  <si>
    <t>转移性支出</t>
  </si>
  <si>
    <t xml:space="preserve">    上级补助收入</t>
  </si>
  <si>
    <t xml:space="preserve">    补助下级支出</t>
  </si>
  <si>
    <t xml:space="preserve">    下级上解收入</t>
  </si>
  <si>
    <t xml:space="preserve">    上解上级支出</t>
  </si>
  <si>
    <t xml:space="preserve">    调入资金</t>
  </si>
  <si>
    <t xml:space="preserve">    调出资金</t>
  </si>
  <si>
    <t xml:space="preserve">    调入预算稳定调节基金</t>
  </si>
  <si>
    <t xml:space="preserve">    增设预算周转金</t>
  </si>
  <si>
    <t xml:space="preserve">    债券转贷收入</t>
  </si>
  <si>
    <t xml:space="preserve">    安排预算稳定调节基金</t>
  </si>
  <si>
    <t xml:space="preserve">    接受其他地区援助收入</t>
  </si>
  <si>
    <t xml:space="preserve">    债券转贷支出</t>
  </si>
  <si>
    <t xml:space="preserve">    上年结余收入</t>
  </si>
  <si>
    <t xml:space="preserve">    地方政府债券还本支出</t>
  </si>
  <si>
    <t xml:space="preserve">    援助其他地区支出</t>
  </si>
  <si>
    <t xml:space="preserve">    年终结余</t>
  </si>
  <si>
    <t xml:space="preserve">        其中：净结余</t>
  </si>
  <si>
    <t xml:space="preserve">  表六</t>
  </si>
  <si>
    <t>2016年     决算</t>
  </si>
  <si>
    <t>完成年初      预算%</t>
  </si>
  <si>
    <t>比上年决算增加%</t>
  </si>
  <si>
    <t>2016年      决算</t>
  </si>
  <si>
    <t>完成年度预算%</t>
  </si>
  <si>
    <t>政府住房基金收入</t>
  </si>
  <si>
    <t>文化体育与传媒</t>
  </si>
  <si>
    <t>国有土地使用权出让收入</t>
  </si>
  <si>
    <t>社会保障和就业</t>
  </si>
  <si>
    <t>国有土地收益基金收入</t>
  </si>
  <si>
    <t>城乡社区事务</t>
  </si>
  <si>
    <t>农业土地开发资金收入</t>
  </si>
  <si>
    <t>农林水事务</t>
  </si>
  <si>
    <t>城市公用事业附加收入</t>
  </si>
  <si>
    <t>交通运输</t>
  </si>
  <si>
    <t>新菜地开发基金收入</t>
  </si>
  <si>
    <t>资源勘探电力信息等事务</t>
  </si>
  <si>
    <t>城市基础设施配套费收入</t>
  </si>
  <si>
    <t>商业服务业等事务</t>
  </si>
  <si>
    <t>港口建设费收入</t>
  </si>
  <si>
    <t>其他支出</t>
  </si>
  <si>
    <t>散装水泥专项资金收入</t>
  </si>
  <si>
    <t>新型墙体材料专项基金收入</t>
  </si>
  <si>
    <t>水土保持补偿费收入</t>
  </si>
  <si>
    <t>污水处理费收入</t>
  </si>
  <si>
    <t>其他基金收入</t>
  </si>
  <si>
    <t>政府性基金预算收入合计</t>
  </si>
  <si>
    <t>政府性基金预算支出合计</t>
  </si>
  <si>
    <t xml:space="preserve">    债务转贷收入</t>
  </si>
  <si>
    <t xml:space="preserve">    债务转贷支出</t>
  </si>
  <si>
    <t>收入总计</t>
  </si>
  <si>
    <t>支出总计</t>
  </si>
  <si>
    <t xml:space="preserve">  表七</t>
  </si>
  <si>
    <t>支出</t>
  </si>
  <si>
    <t>核电站乏燃料处理处置基金收入</t>
  </si>
  <si>
    <t>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</si>
  <si>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</si>
  <si>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</si>
  <si>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</si>
  <si>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</si>
  <si>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</si>
  <si>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</si>
  <si>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国家电影事业发展专项资金收入</t>
  </si>
  <si>
    <t>国家电影事业发展专项资金相关支出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</si>
  <si>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</si>
  <si>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</si>
  <si>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</si>
  <si>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</si>
  <si>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</si>
  <si>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国家电影事业发展专项资金债务付息支出</t>
  </si>
  <si>
    <t xml:space="preserve">  国家电影事业发展专项资金债务发行费用支出</t>
  </si>
  <si>
    <t>大中型水库移民后期扶持基金收入</t>
  </si>
  <si>
    <t>大中型水库移民后期扶持基金支出</t>
  </si>
  <si>
    <t xml:space="preserve">  移民补助</t>
  </si>
  <si>
    <t xml:space="preserve">  基础设施建设和经济发展</t>
  </si>
  <si>
    <t xml:space="preserve">  其他大中型水库移民后期扶持基金支出</t>
  </si>
  <si>
    <t>小型水库移民扶助基金收入</t>
  </si>
  <si>
    <t>小型水库移民扶助基金相关支出</t>
  </si>
  <si>
    <t xml:space="preserve">  小型水库移民扶助基金及对应专项债务收入安排的支出</t>
  </si>
  <si>
    <t xml:space="preserve">    移民补助</t>
  </si>
  <si>
    <t xml:space="preserve">    基础设施建设和经济发展</t>
  </si>
  <si>
    <t xml:space="preserve">    其他小型水库移民扶助基金支出</t>
  </si>
  <si>
    <t xml:space="preserve">  小型水库移民扶助基金债务付息支出</t>
  </si>
  <si>
    <t xml:space="preserve">  小型水库移民扶助基金债务发行费用支出</t>
  </si>
  <si>
    <t>可再生能源电价附加收入</t>
  </si>
  <si>
    <t>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</si>
  <si>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</si>
  <si>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</si>
  <si>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</si>
  <si>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</si>
  <si>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废弃电器电子产品处理基金收入</t>
  </si>
  <si>
    <t>废弃电器电子产品处理基金支出</t>
  </si>
  <si>
    <t xml:space="preserve">  国家税务局征收的废弃电器电子产品处理基金收入</t>
  </si>
  <si>
    <t xml:space="preserve">  回收处理费用补贴</t>
  </si>
  <si>
    <t xml:space="preserve">  海关征收的废弃电器电子产品处理基金收入</t>
  </si>
  <si>
    <t xml:space="preserve">  信息系统建设</t>
  </si>
  <si>
    <t xml:space="preserve">  基金征管经费</t>
  </si>
  <si>
    <t xml:space="preserve">  其他废弃电器电子产品处理基金支出</t>
  </si>
  <si>
    <t>国有土地使用权出让相关支出</t>
  </si>
  <si>
    <t xml:space="preserve">  土地出让价款收入</t>
  </si>
  <si>
    <t xml:space="preserve">  国有土地使用权出让收入及对应专项债务收入安排的支出</t>
  </si>
  <si>
    <t xml:space="preserve">  补缴的土地价款</t>
  </si>
  <si>
    <t xml:space="preserve">    征地和拆迁补偿支出</t>
  </si>
  <si>
    <t xml:space="preserve">  划拨土地收入</t>
  </si>
  <si>
    <t xml:space="preserve">    土地开发支出</t>
  </si>
  <si>
    <t xml:space="preserve">  缴纳新增建设用地土地有偿使用费</t>
  </si>
  <si>
    <t xml:space="preserve">    城市建设支出</t>
  </si>
  <si>
    <t xml:space="preserve">  其他土地出让收入</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</si>
  <si>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</si>
  <si>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</si>
  <si>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</si>
  <si>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</si>
  <si>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</si>
  <si>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</si>
  <si>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</si>
  <si>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</si>
  <si>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国有土地使用权出让债务付息支出</t>
  </si>
  <si>
    <t xml:space="preserve">  国有土地使用权出让债务发行费用支出</t>
  </si>
  <si>
    <t>城市公用事业附加相关支出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</si>
  <si>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</si>
  <si>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</si>
  <si>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</si>
  <si>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</si>
  <si>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</si>
  <si>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</si>
  <si>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城市公用事业附加债务付息支出</t>
  </si>
  <si>
    <t xml:space="preserve">  城市公用事业附加债务发行费用支出</t>
  </si>
  <si>
    <t>国有土地收益基金相关支出</t>
  </si>
  <si>
    <t xml:space="preserve">  国有土地收益基金及对应专项债务收入安排的支出</t>
  </si>
  <si>
    <t xml:space="preserve">    其他国有土地收益基金支出</t>
  </si>
  <si>
    <t xml:space="preserve">  国有土地收益基金债务付息支出</t>
  </si>
  <si>
    <t xml:space="preserve">  国有土地收益基金债务发行费用支出</t>
  </si>
  <si>
    <t>农业土地开发资金相关支出</t>
  </si>
  <si>
    <t xml:space="preserve">  农业土地开发资金及对应专项债务收入安排的支出</t>
  </si>
  <si>
    <t xml:space="preserve">  农业土地开发资金债务付息支出</t>
  </si>
  <si>
    <t xml:space="preserve">  农业土地开发资金债务发行费用支出</t>
  </si>
  <si>
    <t>新增建设用地土地有偿使用费收入</t>
  </si>
  <si>
    <t>新增建设用地土地有偿使用费相关支出</t>
  </si>
  <si>
    <t xml:space="preserve">  中央新增建设用地土地有偿使用费收入</t>
  </si>
  <si>
    <t xml:space="preserve">  新增建设用地土地有偿使用费及对应专项债务收入安排的支出</t>
  </si>
  <si>
    <t xml:space="preserve">  地方新增建设用地土地有偿使用费收入</t>
  </si>
  <si>
    <t xml:space="preserve">    耕地开发专项支出</t>
  </si>
  <si>
    <t xml:space="preserve">    基本农田建设和保护支出</t>
  </si>
  <si>
    <t xml:space="preserve">    土地整理支出</t>
  </si>
  <si>
    <t xml:space="preserve">    用于地震灾后恢复重建的支出</t>
  </si>
  <si>
    <t xml:space="preserve">    其他新增建设用地土地有偿使用费安排的支出</t>
  </si>
  <si>
    <t xml:space="preserve">  新增建设用地土地有偿使用费债务付息支出</t>
  </si>
  <si>
    <t xml:space="preserve">  新增建设用地土地有偿使用费债务发行费用支出</t>
  </si>
  <si>
    <t>城市基础设施配套费相关支出</t>
  </si>
  <si>
    <t xml:space="preserve">  城市基础设施配套费及对应专项债务收入安排的支出</t>
  </si>
  <si>
    <t xml:space="preserve">    其他城市基础设施配套费安排的支出</t>
  </si>
  <si>
    <t xml:space="preserve">  城市基础设施配套费债务付息支出</t>
  </si>
  <si>
    <t xml:space="preserve">  城市基础设施配套费债务发行费用支出</t>
  </si>
  <si>
    <t>污水处理费相关支出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</si>
  <si>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</si>
  <si>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</si>
  <si>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</si>
  <si>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</si>
  <si>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污水处理费债务付息支出</t>
  </si>
  <si>
    <t xml:space="preserve">  污水处理费债务发行费用支出</t>
  </si>
  <si>
    <t>新菜地开发建设基金收入</t>
  </si>
  <si>
    <t>新菜地开发建设基金相关支出</t>
  </si>
  <si>
    <t xml:space="preserve">  新菜地开发建设基金及对应专项债务收入安排的支出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</si>
  <si>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</si>
  <si>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</si>
  <si>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</si>
  <si>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</si>
  <si>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</si>
  <si>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新菜地开发建设基金债务付息支出</t>
  </si>
  <si>
    <t xml:space="preserve">  新菜地开发建设基金债务发行费用支出</t>
  </si>
  <si>
    <t>大中型水库库区基金收入</t>
  </si>
  <si>
    <t>大中型水库库区基金相关支出</t>
  </si>
  <si>
    <t xml:space="preserve">  中央大中型水库库区基金收入</t>
  </si>
  <si>
    <t xml:space="preserve">  大中型水库库区基金及对应专项债务收入安排的支出</t>
  </si>
  <si>
    <t xml:space="preserve">  地方大中型水库库区基金收入</t>
  </si>
  <si>
    <t xml:space="preserve">    解决移民遗留问题</t>
  </si>
  <si>
    <t xml:space="preserve">    库区防护工程维护</t>
  </si>
  <si>
    <t xml:space="preserve">    其他大中型水库库区基金支出</t>
  </si>
  <si>
    <t xml:space="preserve">  大中型水库库区基金债务付息支出</t>
  </si>
  <si>
    <t xml:space="preserve">  大中型水库库区基金债务发行费用支出</t>
  </si>
  <si>
    <t>三峡水库库区基金收入</t>
  </si>
  <si>
    <t>三峡水库库区基金支出</t>
  </si>
  <si>
    <t xml:space="preserve">  解决移民遗留问题</t>
  </si>
  <si>
    <t xml:space="preserve">  库区维护和管理</t>
  </si>
  <si>
    <t xml:space="preserve">  其他三峡水库库区基金支出</t>
  </si>
  <si>
    <t>南水北调工程基金收入</t>
  </si>
  <si>
    <t>南水北调工程基金相关支出</t>
  </si>
  <si>
    <t xml:space="preserve">  南水北调工程基金及对应专项债务收入安排的支出</t>
  </si>
  <si>
    <t xml:space="preserve">    偿还南水北调工程贷款本息</t>
  </si>
  <si>
    <t xml:space="preserve">  南水北调工程基金债务付息支出</t>
  </si>
  <si>
    <t xml:space="preserve">  南水北调工程基金债务发行费用支出</t>
  </si>
  <si>
    <t>国家重大水利工程建设基金收入</t>
  </si>
  <si>
    <t>国家重大水利工程建设相关支出</t>
  </si>
  <si>
    <t xml:space="preserve">  南水北调工程建设资金</t>
  </si>
  <si>
    <t xml:space="preserve">  国家重大水利工程建设基金及对应专项债务收入安排的支出</t>
  </si>
  <si>
    <t xml:space="preserve">  三峡工程后续工作资金</t>
  </si>
  <si>
    <t xml:space="preserve">  省级重大水利工程建设资金</t>
  </si>
  <si>
    <t xml:space="preserve">    三峡工程后续工作</t>
  </si>
  <si>
    <t xml:space="preserve">    地方重大水利工程建设</t>
  </si>
  <si>
    <t xml:space="preserve">    其他重大水利工程建设基金支出</t>
  </si>
  <si>
    <t xml:space="preserve">  国家重大水利工程建设基金债务付息支出</t>
  </si>
  <si>
    <t xml:space="preserve">  国家重大水利工程建设基金债务发行费用支出</t>
  </si>
  <si>
    <t>海南省高等级公路车辆通行附加费收入</t>
  </si>
  <si>
    <t>海南省高等级公路车辆通行附加费相关支出</t>
  </si>
  <si>
    <t xml:space="preserve">  海南省高等级公路车辆通行附加费及对应专项债务收入安排的支出</t>
  </si>
  <si>
    <t xml:space="preserve">    公路建设</t>
  </si>
  <si>
    <t xml:space="preserve">    公路还贷</t>
  </si>
  <si>
    <t xml:space="preserve">    其他海南省高等级公路车辆通行附加费安排的支出</t>
  </si>
  <si>
    <t xml:space="preserve">  海南省高等级公路车辆通行附加费债务付息支出</t>
  </si>
  <si>
    <t xml:space="preserve">  海南省高等级公路车辆通行附加费债务发行费用支出</t>
  </si>
  <si>
    <t>车辆通行费</t>
  </si>
  <si>
    <t>车辆通行费相关支出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</si>
  <si>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</si>
  <si>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</si>
  <si>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</si>
  <si>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</si>
  <si>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车辆通行费债务付息支出</t>
  </si>
  <si>
    <t xml:space="preserve">  车辆通行费债务发行费用支出</t>
  </si>
  <si>
    <t>港口建设费相关支出</t>
  </si>
  <si>
    <t xml:space="preserve">  港口建设费及对应专项债务收入安排的支出</t>
  </si>
  <si>
    <t xml:space="preserve">    航道建设和维护</t>
  </si>
  <si>
    <t xml:space="preserve">    航运保障系统建设</t>
  </si>
  <si>
    <t xml:space="preserve">    其他港口建设费安排的支出</t>
  </si>
  <si>
    <t xml:space="preserve">  港口建设费债务付息支出</t>
  </si>
  <si>
    <t xml:space="preserve">  港口建设费债务发行费用支出</t>
  </si>
  <si>
    <t>铁路建设基金收入</t>
  </si>
  <si>
    <t>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</si>
  <si>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</si>
  <si>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</si>
  <si>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</si>
  <si>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</si>
  <si>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</si>
  <si>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</si>
  <si>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</si>
  <si>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</si>
  <si>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船舶油污损害赔偿基金收入</t>
  </si>
  <si>
    <t>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</si>
  <si>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</si>
  <si>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</si>
  <si>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</si>
  <si>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</si>
  <si>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</si>
  <si>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</si>
  <si>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民航发展基金收入</t>
  </si>
  <si>
    <t>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</si>
  <si>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</si>
  <si>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</si>
  <si>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</si>
  <si>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</si>
  <si>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</si>
  <si>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</si>
  <si>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</si>
  <si>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</si>
  <si>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散装水泥专项资金相关支出</t>
  </si>
  <si>
    <t xml:space="preserve">  散装水泥专项资金及对应专项债务收入安排的支出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</si>
  <si>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</si>
  <si>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</si>
  <si>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</si>
  <si>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</si>
  <si>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</si>
  <si>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</si>
  <si>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散装水泥专项资金债务付息支出</t>
  </si>
  <si>
    <t xml:space="preserve">  散装水泥专项资金债务发行费用支出</t>
  </si>
  <si>
    <t>新型墙体材料专项基金相关支出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</si>
  <si>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</si>
  <si>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</si>
  <si>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</si>
  <si>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</si>
  <si>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</si>
  <si>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</si>
  <si>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新型墙体材料专项基金债务付息支出</t>
  </si>
  <si>
    <t xml:space="preserve">  新型墙体材料专项基金债务发行费用支出</t>
  </si>
  <si>
    <t>农网还贷资金收入</t>
  </si>
  <si>
    <t>农网还贷资金支出</t>
  </si>
  <si>
    <t xml:space="preserve">  中央农网还贷资金收入</t>
  </si>
  <si>
    <t xml:space="preserve">  中央农网还贷资金支出</t>
  </si>
  <si>
    <t xml:space="preserve">  地方农网还贷资金收入</t>
  </si>
  <si>
    <t xml:space="preserve">  地方农网还贷资金支出</t>
  </si>
  <si>
    <t xml:space="preserve">  其他农网还贷资金支出</t>
  </si>
  <si>
    <t>旅游发展基金收入</t>
  </si>
  <si>
    <t>旅游发展基金支出</t>
  </si>
  <si>
    <t xml:space="preserve">  宣传促销</t>
  </si>
  <si>
    <t xml:space="preserve">  行业规划</t>
  </si>
  <si>
    <t xml:space="preserve">  旅游事业补助</t>
  </si>
  <si>
    <t xml:space="preserve">  地方旅游开发项目补助</t>
  </si>
  <si>
    <t xml:space="preserve">  其他旅游发展基金支出</t>
  </si>
  <si>
    <t>中央特别国债经营基金收入</t>
  </si>
  <si>
    <t>中央特别国债经营基金支出</t>
  </si>
  <si>
    <t>中央特别国债经营基金财务收入</t>
  </si>
  <si>
    <t>中央特别国债经营基金财务支出</t>
  </si>
  <si>
    <t>彩票发行机构和彩票销售机构的业务费用</t>
  </si>
  <si>
    <t>彩票发行销售机构业务费安排的支出</t>
  </si>
  <si>
    <t xml:space="preserve">  福利彩票发行机构的业务费用</t>
  </si>
  <si>
    <t xml:space="preserve">  福利彩票发行机构的业务费支出</t>
  </si>
  <si>
    <t xml:space="preserve">  体育彩票发行机构的业务费用</t>
  </si>
  <si>
    <t xml:space="preserve">  体育彩票发行机构的业务费支出</t>
  </si>
  <si>
    <t xml:space="preserve">  福利彩票销售机构的业务费用</t>
  </si>
  <si>
    <t xml:space="preserve">  福利彩票销售机构的业务费支出</t>
  </si>
  <si>
    <t xml:space="preserve">  体育彩票销售机构的业务费用</t>
  </si>
  <si>
    <t xml:space="preserve">  体育彩票销售机构的业务费支出</t>
  </si>
  <si>
    <t xml:space="preserve">  彩票兑奖周转金</t>
  </si>
  <si>
    <t xml:space="preserve">  彩票兑奖周转金支出</t>
  </si>
  <si>
    <t xml:space="preserve">  彩票发行销售风险基金</t>
  </si>
  <si>
    <t xml:space="preserve">  彩票发行销售风险基金支出</t>
  </si>
  <si>
    <t xml:space="preserve">  彩票市场调控资金收入</t>
  </si>
  <si>
    <t xml:space="preserve">  彩票市场调控资金支出</t>
  </si>
  <si>
    <t xml:space="preserve">  其他彩票发行销售机构业务费安排的支出</t>
  </si>
  <si>
    <t>彩票公益金收入</t>
  </si>
  <si>
    <t>彩票公益金相关支出</t>
  </si>
  <si>
    <t xml:space="preserve">  福利彩票公益金收入</t>
  </si>
  <si>
    <t xml:space="preserve">  彩票公益金及对应专项债务收入安排的支出</t>
  </si>
  <si>
    <t xml:space="preserve">  体育彩票公益金收入</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</si>
  <si>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</si>
  <si>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</si>
  <si>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</si>
  <si>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</si>
  <si>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</si>
  <si>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</si>
  <si>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</si>
  <si>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</si>
  <si>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</si>
  <si>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</si>
  <si>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</si>
  <si>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彩票公益金债务付息支出</t>
  </si>
  <si>
    <t xml:space="preserve">  彩票公益金债务发行费用支出</t>
  </si>
  <si>
    <t>烟草企业上缴专项收入</t>
  </si>
  <si>
    <t>烟草企业上缴专项收入安排的支出</t>
  </si>
  <si>
    <t>其他政府性基金收入</t>
  </si>
  <si>
    <t>其他政府性基金相关支出</t>
  </si>
  <si>
    <t xml:space="preserve">  其他政府性基金及对应专项债务收入安排的支出</t>
  </si>
  <si>
    <t xml:space="preserve">  其他政府性基金债务付息支出</t>
  </si>
  <si>
    <t xml:space="preserve">  其他政府性基金债务发行费用支出</t>
  </si>
  <si>
    <t>政府性基金收入</t>
  </si>
  <si>
    <t>政府性基金支出</t>
  </si>
  <si>
    <t xml:space="preserve">  表八</t>
  </si>
  <si>
    <t>企业职工基本养老保险基金收入</t>
  </si>
  <si>
    <t>企业职工基本养老保险基金支出</t>
  </si>
  <si>
    <t>失业保险基金收入</t>
  </si>
  <si>
    <t>失业保险基金支出</t>
  </si>
  <si>
    <t>城镇职工基本医疗保险基金收入</t>
  </si>
  <si>
    <t>城镇职工基本医疗保险基金支出</t>
  </si>
  <si>
    <t>工伤保险基金收入</t>
  </si>
  <si>
    <t>工伤保险基金支出</t>
  </si>
  <si>
    <t>生育保险基金收入</t>
  </si>
  <si>
    <t>生育保险基金支出</t>
  </si>
  <si>
    <t>城乡居民基本养老保险基金收入</t>
  </si>
  <si>
    <t>城乡居民基本养老保险基金支出</t>
  </si>
  <si>
    <t>居民基本医疗保险基金收入</t>
  </si>
  <si>
    <t>居民基本医疗保险基金支出</t>
  </si>
  <si>
    <t>机关事业单位基本养老保险基金收入</t>
  </si>
  <si>
    <t>机关事业单位基本养老保险基金支出</t>
  </si>
  <si>
    <t>社会保险基金预算收入合计</t>
  </si>
  <si>
    <t>社会保险基金预算支出合计</t>
  </si>
  <si>
    <t xml:space="preserve">  表九</t>
  </si>
  <si>
    <t xml:space="preserve">      烟草企业利润收入</t>
  </si>
  <si>
    <t xml:space="preserve">  国有资本经营预算支出</t>
  </si>
  <si>
    <t xml:space="preserve">      石油石化企业利润收入</t>
  </si>
  <si>
    <t xml:space="preserve">    国有经济结构调整支出</t>
  </si>
  <si>
    <t xml:space="preserve">      电力企业利润收入</t>
  </si>
  <si>
    <t xml:space="preserve">    公益性设施投资补助支出</t>
  </si>
  <si>
    <t xml:space="preserve">      电信企业利润收入</t>
  </si>
  <si>
    <t xml:space="preserve">    战略性产业发展支出</t>
  </si>
  <si>
    <t xml:space="preserve">      煤炭企业利润收入</t>
  </si>
  <si>
    <t xml:space="preserve">    生态环境保护支出</t>
  </si>
  <si>
    <t xml:space="preserve">      有色冶金采掘企业利润收入</t>
  </si>
  <si>
    <t xml:space="preserve">    支持科技进步支出</t>
  </si>
  <si>
    <t xml:space="preserve">      钢铁企业利润收入</t>
  </si>
  <si>
    <t xml:space="preserve">    保障国家经济安全支出</t>
  </si>
  <si>
    <t xml:space="preserve">      化工企业利润收入</t>
  </si>
  <si>
    <t xml:space="preserve">    对外投资合作支出</t>
  </si>
  <si>
    <t xml:space="preserve">      运输企业利润收入</t>
  </si>
  <si>
    <t xml:space="preserve">    改革成本支出</t>
  </si>
  <si>
    <t xml:space="preserve">      电子企业利润收入</t>
  </si>
  <si>
    <t xml:space="preserve">    其他国有资本经营预算支出</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</si>
  <si>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</si>
  <si>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</si>
  <si>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</si>
  <si>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</si>
  <si>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</si>
  <si>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</si>
  <si>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</si>
  <si>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</si>
  <si>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</si>
  <si>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</si>
  <si>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</si>
  <si>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</si>
  <si>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</si>
  <si>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</si>
  <si>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</si>
  <si>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</si>
  <si>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</si>
  <si>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</si>
  <si>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</si>
  <si>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</si>
  <si>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</si>
  <si>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</si>
  <si>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</si>
  <si>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国有资本经营预算补充基金支出</t>
  </si>
  <si>
    <t xml:space="preserve">      其他国有资本经营预算企业股利、股息收入</t>
  </si>
  <si>
    <t xml:space="preserve">      其他国有股减持收入</t>
  </si>
  <si>
    <t xml:space="preserve">      国有股权、股份转让收入</t>
  </si>
  <si>
    <t xml:space="preserve">      国有独资企业产权转让收入</t>
  </si>
  <si>
    <t xml:space="preserve">      金融类企业国有股减持收入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</si>
  <si>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</si>
  <si>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</si>
  <si>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</si>
  <si>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</si>
  <si>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</si>
  <si>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 xml:space="preserve">    资本性支出</t>
  </si>
  <si>
    <t xml:space="preserve">    改革性支出</t>
  </si>
  <si>
    <t>本年收入合计</t>
  </si>
  <si>
    <t>单位名称</t>
  </si>
  <si>
    <t>一般公共预算财政拨款</t>
  </si>
  <si>
    <t>政府性基金预算财政拨款</t>
  </si>
  <si>
    <t>事业收入</t>
  </si>
  <si>
    <t>经营收入</t>
  </si>
  <si>
    <t>用事业基金弥补收支差额</t>
  </si>
  <si>
    <t>其他收入</t>
  </si>
  <si>
    <t>年初结转和结余</t>
  </si>
  <si>
    <t>基本支出</t>
  </si>
  <si>
    <t>项目支出</t>
  </si>
  <si>
    <t>经营支出</t>
  </si>
  <si>
    <t>结余分配</t>
  </si>
  <si>
    <t>年末结转和结余</t>
  </si>
  <si>
    <t>融水县四荣乡人民政府</t>
  </si>
  <si>
    <t>融水县杆洞乡人民政府</t>
  </si>
  <si>
    <t>融水县杆洞乡林业管理站</t>
  </si>
  <si>
    <t>融水苗族自治县杆洞乡文化广播站　</t>
  </si>
  <si>
    <t>融水县杆洞乡农业服务中心</t>
  </si>
  <si>
    <t>融水县杆洞乡财政所</t>
  </si>
  <si>
    <t>融水县杆洞乡计划生育服务所</t>
  </si>
  <si>
    <t>融水县杆洞乡劳动保障事务所</t>
  </si>
  <si>
    <t>融水苗族自治县滚贝乡人民政府</t>
  </si>
  <si>
    <t>融水县滚贝乡财政所</t>
  </si>
  <si>
    <t>滚贝乡计划生育服务所</t>
  </si>
  <si>
    <t>融水县滚贝乡广播站</t>
  </si>
  <si>
    <t>融水滚贝乡农业服务中心</t>
  </si>
  <si>
    <t>融水县滚贝乡林业站</t>
  </si>
  <si>
    <t>融水县滚贝乡劳动保障事务所</t>
  </si>
  <si>
    <t>安陲乡人民政府</t>
  </si>
  <si>
    <t>安陲乡财政所</t>
  </si>
  <si>
    <t>安陲乡文化广播站</t>
  </si>
  <si>
    <t>安陲乡农业服务中心</t>
  </si>
  <si>
    <t>安陲乡劳动保障所</t>
  </si>
  <si>
    <t>安陲乡林业站</t>
  </si>
  <si>
    <t>广西融水县大年乡人民政府</t>
  </si>
  <si>
    <t>广西融水县大年乡财政所</t>
  </si>
  <si>
    <t>广西融水县大年乡计划生育服务所</t>
  </si>
  <si>
    <t>广西融水县大年乡文化广播站</t>
  </si>
  <si>
    <t>广西融水县大年乡农业服务中心</t>
  </si>
  <si>
    <t>广西融水县大年乡林业站</t>
  </si>
  <si>
    <t>广西融水县大年乡劳动保障所</t>
  </si>
  <si>
    <t>融水县大浪乡政府</t>
  </si>
  <si>
    <t>融水县大浪乡财政所</t>
  </si>
  <si>
    <t>融水县大浪乡文化广播电视站</t>
  </si>
  <si>
    <t>融水县大浪乡计划生育服务所</t>
  </si>
  <si>
    <t>融水县大浪乡农业服务中心</t>
  </si>
  <si>
    <t>融水县大浪乡劳保所</t>
  </si>
  <si>
    <t>融水县大浪乡林业站</t>
  </si>
  <si>
    <t>融水香粉乡林业站</t>
  </si>
  <si>
    <t>融水县香粉乡人民政府</t>
  </si>
  <si>
    <t>融水县香粉乡财政所</t>
  </si>
  <si>
    <t>融水香粉乡计生站</t>
  </si>
  <si>
    <t>融水香粉乡文广站</t>
  </si>
  <si>
    <t>融水香粉乡劳保所</t>
  </si>
  <si>
    <t>融水香粉农业服务中心</t>
  </si>
  <si>
    <t>广西融水县同练瑶族乡财政所</t>
  </si>
  <si>
    <t>广西融水县同练瑶族乡计生站</t>
  </si>
  <si>
    <t>广西融水县同练瑶族乡农业服务中心</t>
  </si>
  <si>
    <t>广西融水县同练瑶族乡文化广播站</t>
  </si>
  <si>
    <t>融水县拱洞乡财政所</t>
  </si>
  <si>
    <t>融水县拱洞乡计划生育服务所</t>
  </si>
  <si>
    <t>融水县拱洞乡农业服务中心</t>
  </si>
  <si>
    <t>融水县拱洞乡文化广播站</t>
  </si>
  <si>
    <t>融水县拱洞乡林业站</t>
  </si>
  <si>
    <t>融水县拱洞乡人民政府</t>
  </si>
  <si>
    <t>融水县汪洞乡林业站</t>
  </si>
  <si>
    <t>融水县汪洞乡农业服务中心</t>
  </si>
  <si>
    <t>融水县汪洞乡劳保所</t>
  </si>
  <si>
    <t>融水县汪洞乡财政所</t>
  </si>
  <si>
    <t>融水县永乐乡财政所</t>
  </si>
  <si>
    <t>融水县永乐乡计划生育服务所</t>
  </si>
  <si>
    <t>融水县永乐乡劳动保险所</t>
  </si>
  <si>
    <t>融水县永乐乡农业服务中心</t>
  </si>
  <si>
    <t>融水县永乐乡政府</t>
  </si>
  <si>
    <t>融水县永乐乡文化广播</t>
  </si>
  <si>
    <t>融水苗族自治县三防镇人民政府</t>
  </si>
  <si>
    <t>融水苗族自治县三防镇财政所</t>
  </si>
  <si>
    <t>融水苗族自治县三防镇文化体育和广播电视站</t>
  </si>
  <si>
    <t>融水苗族自治县三防镇人口和计划生育服务站</t>
  </si>
  <si>
    <t>融水苗族自治县三防镇林业管理站</t>
  </si>
  <si>
    <t>融水苗族自治县三防镇公共就业服务保障事务所</t>
  </si>
  <si>
    <t>融水苗族自治县三防镇水利和农业机械化管理站</t>
  </si>
  <si>
    <t>融水苗族自治县三防镇村镇规划建设和防火站</t>
  </si>
  <si>
    <t>融水县怀宝镇人民政府</t>
  </si>
  <si>
    <t>融水县怀宝镇财政所</t>
  </si>
  <si>
    <t>融水县怀宝镇农业服务中心</t>
  </si>
  <si>
    <t>融水县怀宝镇计生服务站</t>
  </si>
  <si>
    <t>融水县怀宝镇林业站</t>
  </si>
  <si>
    <t>融水县怀宝镇文化广播站</t>
  </si>
  <si>
    <t>融水县怀宝镇劳动保障所</t>
  </si>
  <si>
    <t>融水县洞头乡人民政府</t>
  </si>
  <si>
    <t>融水县洞头乡财政所</t>
  </si>
  <si>
    <t>融水县洞头乡计划生育服务所</t>
  </si>
  <si>
    <t>融水县洞头乡文化广播站</t>
  </si>
  <si>
    <t>融水县洞头乡劳动保障事务所</t>
  </si>
  <si>
    <t>融水县洞头乡农业服务中心</t>
  </si>
  <si>
    <t>融水县洞头乡林业站</t>
  </si>
  <si>
    <t>融水县红水乡人民政府</t>
  </si>
  <si>
    <t>融水县红水乡文化广播站</t>
  </si>
  <si>
    <t>融水县红水乡劳动保障事务所</t>
  </si>
  <si>
    <t>融水县红水乡林业站</t>
  </si>
  <si>
    <t>融水县红水乡农业服务中心</t>
  </si>
  <si>
    <t>融水县红水乡人口与计生事务所</t>
  </si>
  <si>
    <t>融水县红水乡财政所</t>
  </si>
  <si>
    <t>融水县白云乡计生服务所</t>
  </si>
  <si>
    <t>融水县白云乡文化广播站</t>
  </si>
  <si>
    <t>融水县白云乡劳保所</t>
  </si>
  <si>
    <t>融水县白云乡林业站</t>
  </si>
  <si>
    <t>融水县白云乡农业服务中心</t>
  </si>
  <si>
    <t>融水县白云乡人民政府</t>
  </si>
  <si>
    <t>融水县白云乡财政所</t>
  </si>
  <si>
    <t>融水县安太乡人民政府</t>
  </si>
  <si>
    <t>融水县安太乡财政所</t>
  </si>
  <si>
    <t>融水县安太乡劳动保障事务所</t>
  </si>
  <si>
    <t>融水县安太乡计生服务所</t>
  </si>
  <si>
    <t>融水县安太乡水利站</t>
  </si>
  <si>
    <t>融水县安太乡广播站</t>
  </si>
  <si>
    <t>融水县安太乡农业服务中心</t>
  </si>
  <si>
    <t>融水县安太乡林业站</t>
  </si>
  <si>
    <t>融水苗族自治县良寨乡良寨乡政府</t>
  </si>
  <si>
    <t>融水苗族自治县良寨乡财政所</t>
  </si>
  <si>
    <t>融水苗族自治县良寨乡计划生育服务所</t>
  </si>
  <si>
    <t>融水苗族自治县良寨乡文化广播电视站</t>
  </si>
  <si>
    <t>融水苗族自治县良寨乡劳动保障事务所</t>
  </si>
  <si>
    <t>融水苗族自治县良寨乡农业服务中心</t>
  </si>
  <si>
    <t>融水苗族自治县良寨乡林业管理站</t>
  </si>
  <si>
    <t>融水镇财政所</t>
  </si>
  <si>
    <t>融水镇人民政府</t>
  </si>
  <si>
    <t>融水镇计生站</t>
  </si>
  <si>
    <t>融水镇劳保所</t>
  </si>
  <si>
    <t>融水镇林业站</t>
  </si>
  <si>
    <t>融水镇城建站</t>
  </si>
  <si>
    <t>融水镇水利站</t>
  </si>
  <si>
    <t>广西融水县和睦镇人民政府</t>
  </si>
  <si>
    <t>广西融水县和睦镇财政所</t>
  </si>
  <si>
    <t>广西融水县和睦镇计生服务所</t>
  </si>
  <si>
    <t>广西融水县和睦镇文化广播站</t>
  </si>
  <si>
    <t>广西融水县和睦镇劳保所</t>
  </si>
  <si>
    <t>广西融水县和睦镇农业服务中心</t>
  </si>
  <si>
    <t>广西融水县和睦镇林业站</t>
  </si>
  <si>
    <t>广西融水县和睦镇城建站</t>
  </si>
  <si>
    <t>融水苗族自治县房屋征收与补偿办公室</t>
  </si>
  <si>
    <t>融水苗族自治县房地产管理所</t>
  </si>
  <si>
    <t>融水苗族自治县市场开发服务中心</t>
  </si>
  <si>
    <t>广西融水苗族自治县融水县路灯园林管理所</t>
  </si>
  <si>
    <t>融水苗族自治县城乡建设规划办公室</t>
  </si>
  <si>
    <t>融水苗族自治县住房和城乡建设局</t>
  </si>
  <si>
    <t>融水苗族自治县住房制度改革委员会办公室</t>
  </si>
  <si>
    <t>融水苗族自治县环境保护局</t>
  </si>
  <si>
    <t>融水苗族自治县建设工程质量安监督站</t>
  </si>
  <si>
    <t>广西融水苗族自治县市容管理局</t>
  </si>
  <si>
    <t>广西融水苗族自治县环境卫生管理站</t>
  </si>
  <si>
    <t>融水苗族自治县人民代表大会常务常委会办公室</t>
  </si>
  <si>
    <t>融水苗族自治县机构编制委员会办公室</t>
  </si>
  <si>
    <t>融水苗族自治县投资促进局</t>
  </si>
  <si>
    <t>融水苗族自治县储备粮管理公司</t>
  </si>
  <si>
    <t>融水苗族自治县教育局</t>
  </si>
  <si>
    <t>融水苗族自治县教育局教研室</t>
  </si>
  <si>
    <t>融水苗族自治县交通运输局</t>
  </si>
  <si>
    <t>中国共产党融水苗族自治县委员会机要局</t>
  </si>
  <si>
    <t>融水苗族自治县审计局</t>
  </si>
  <si>
    <t>融水苗族自治县司法局</t>
  </si>
  <si>
    <t>融水苗族自治县工商业联合会</t>
  </si>
  <si>
    <t>融水苗族自治县信访局</t>
  </si>
  <si>
    <t>政协融水苗族自治县委员会办公室</t>
  </si>
  <si>
    <t>融水苗族自治县经济贸易局</t>
  </si>
  <si>
    <t>融水苗族自治县发展和改革局</t>
  </si>
  <si>
    <t>融水苗族自治县安全生产监督管理局</t>
  </si>
  <si>
    <t>融水苗族自治县人民政府办公室</t>
  </si>
  <si>
    <t>融水苗族自治县档案局</t>
  </si>
  <si>
    <t>融水县人民法院</t>
  </si>
  <si>
    <t>融水苗族自治县征地办公室</t>
  </si>
  <si>
    <t>融水苗族自治县国土资源局土地整理中心</t>
  </si>
  <si>
    <t>融水苗族自治县国土资源局</t>
  </si>
  <si>
    <t>融水苗族自治县国土资源执法监察大队</t>
  </si>
  <si>
    <t>融水苗族自治县不动产登记中心</t>
  </si>
  <si>
    <t>融水苗族自治县粮食局</t>
  </si>
  <si>
    <t>融水苗族自治县科学技术协会</t>
  </si>
  <si>
    <t>融水苗族自治县地震局</t>
  </si>
  <si>
    <t>融水苗族自治县民族高级中学</t>
  </si>
  <si>
    <t>融水苗族自治县中学</t>
  </si>
  <si>
    <t>融水苗族自治县公安局</t>
  </si>
  <si>
    <t>中国共产党融水苗族自治县委员会政法委员会</t>
  </si>
  <si>
    <t>融水苗族自治县委统战部</t>
  </si>
  <si>
    <t>融水苗族自治县人民检察院</t>
  </si>
  <si>
    <t>融水苗族自治县统计局</t>
  </si>
  <si>
    <t>融水苗族自治县统计局农村社会经济调查队</t>
  </si>
  <si>
    <t>广西融水民族卫生学校</t>
  </si>
  <si>
    <t>融水苗族自治县绩效考评领导小组办公室</t>
  </si>
  <si>
    <t>中国共产党融水苗族自治县直属机关工作委员会</t>
  </si>
  <si>
    <t>融水苗族自治县文学艺术界联合会</t>
  </si>
  <si>
    <t>融水苗族自治县机关事务管理局</t>
  </si>
  <si>
    <t>融水苗族自治县财政局</t>
  </si>
  <si>
    <t>融水苗族自治县公安局交通管理大队</t>
  </si>
  <si>
    <t>融水苗族自治县地方公路管理所</t>
  </si>
  <si>
    <t>融水苗族自治县港航管理所</t>
  </si>
  <si>
    <t>融水县土地交易储备中心</t>
  </si>
  <si>
    <t>中国共产党融水苗族自治县委员会党校</t>
  </si>
  <si>
    <t>融水县教育会计核算中心</t>
  </si>
  <si>
    <t>融水县青少年活动中心</t>
  </si>
  <si>
    <t>广西融水县怀宝镇中学</t>
  </si>
  <si>
    <t>广西融水县安太乡中心小学</t>
  </si>
  <si>
    <t>广西融水县怀宝镇中心小学</t>
  </si>
  <si>
    <t>广西融水县滚贝侗族乡中心小学</t>
  </si>
  <si>
    <t>广西融水县滚贝乡中学</t>
  </si>
  <si>
    <t>广西融水县大年乡中心小学</t>
  </si>
  <si>
    <t>融水苗族自治县大年乡初级中学</t>
  </si>
  <si>
    <t>广西融水县拱洞乡中心小学</t>
  </si>
  <si>
    <t>广西融水县拱洞乡初级中学</t>
  </si>
  <si>
    <t>广西融水县中心幼儿园</t>
  </si>
  <si>
    <t>广西融水县第三小学</t>
  </si>
  <si>
    <t>融水苗族自治县第二幼儿园</t>
  </si>
  <si>
    <t>融水苗族自治县思源实验学校</t>
  </si>
  <si>
    <t>广西融水县杆洞乡中学</t>
  </si>
  <si>
    <t>广西融水县杆洞乡中心小学</t>
  </si>
  <si>
    <t>广西融水县三防镇中心小学</t>
  </si>
  <si>
    <t>广西融水县汪洞乡中学</t>
  </si>
  <si>
    <t>广西融水县汪洞乡中心小学</t>
  </si>
  <si>
    <t>融水苗族自治县第一幼儿园</t>
  </si>
  <si>
    <t>广西融水县红水乡初级中学</t>
  </si>
  <si>
    <t>广西融水县香粉乡中心小学</t>
  </si>
  <si>
    <t>广西融水县香粉乡初级中学</t>
  </si>
  <si>
    <t>广西融水县安陲乡初级中学</t>
  </si>
  <si>
    <t>广西融水县洞头乡初级中学</t>
  </si>
  <si>
    <t>广西融水县安太乡初级中学</t>
  </si>
  <si>
    <t>融水苗族自治县特殊教育学校</t>
  </si>
  <si>
    <t>广西融水县和睦镇初级中学</t>
  </si>
  <si>
    <t>广西融水县永乐乡初级中学</t>
  </si>
  <si>
    <t>融水苗族自治县民族中学</t>
  </si>
  <si>
    <t>广西融水县和睦镇中心小学</t>
  </si>
  <si>
    <t>广西融水县实验中学</t>
  </si>
  <si>
    <t>广西融水县永乐乡中心小学</t>
  </si>
  <si>
    <t>融水苗族自治县保桓中学</t>
  </si>
  <si>
    <t>广西融水县白云乡中心小学</t>
  </si>
  <si>
    <t>广西融水县红水乡中心小学</t>
  </si>
  <si>
    <t>广西融水县白云乡初级中学</t>
  </si>
  <si>
    <t>广西融水县第一小学</t>
  </si>
  <si>
    <t>广西融水县融水镇中学</t>
  </si>
  <si>
    <t>广西融水县同练乡中学</t>
  </si>
  <si>
    <t>广西融水县三防镇中学</t>
  </si>
  <si>
    <t>广西融水县同练乡中心小学</t>
  </si>
  <si>
    <t>广西融水县安陲乡中心小学</t>
  </si>
  <si>
    <t>广西融水县洞头乡中心小学</t>
  </si>
  <si>
    <t>中国共产党融水苗族自治县委员会组织部</t>
  </si>
  <si>
    <t>融水苗族自治县供销合作社联合社</t>
  </si>
  <si>
    <t>融水苗族自治县妇女联合会</t>
  </si>
  <si>
    <t>融水苗族自治县科学技术局</t>
  </si>
  <si>
    <t>融水县党史县志办公室</t>
  </si>
  <si>
    <t>融水苗族自治县文化馆</t>
  </si>
  <si>
    <t>融水苗族自治县图书馆</t>
  </si>
  <si>
    <t>融水苗族自治县博物馆</t>
  </si>
  <si>
    <t>融水苗族自治县业余体育运动学校</t>
  </si>
  <si>
    <t>融水苗族自治县民族文工团</t>
  </si>
  <si>
    <t>融水苗族自治县文化体育新闻出版广电局</t>
  </si>
  <si>
    <t>中国共产主义青年团融水苗族自治县委员会</t>
  </si>
  <si>
    <t>融水苗族自治县法制调处办公室</t>
  </si>
  <si>
    <t>融水县道路运输管理所</t>
  </si>
  <si>
    <t>中国共产党融水苗族自治县纪律检查委员会</t>
  </si>
  <si>
    <t>融水苗族自治县接待办公室</t>
  </si>
  <si>
    <t>融水苗族自治县民族和宗教事务局</t>
  </si>
  <si>
    <t>融水苗族自治县残疾人联合会</t>
  </si>
  <si>
    <t>融水苗族自治县民政局</t>
  </si>
  <si>
    <t>融水苗族自治县就业服务中心</t>
  </si>
  <si>
    <t>中国共产党融水苗族自治县委员会老干部局</t>
  </si>
  <si>
    <t>融水苗族自治县食品药品监督管理局</t>
  </si>
  <si>
    <t>融水苗族自治县总工会</t>
  </si>
  <si>
    <t>广西融水县人力资源和社会保障局</t>
  </si>
  <si>
    <t>融水苗族自治县社会保险事业局</t>
  </si>
  <si>
    <t>广西融水县怀宝镇卫生院</t>
  </si>
  <si>
    <t>广西融水县白云中心卫生院</t>
  </si>
  <si>
    <t>融水苗族自治县大年乡卫生院</t>
  </si>
  <si>
    <t>融水苗族自治县安太乡卫生院</t>
  </si>
  <si>
    <t>融水苗族自治县永乐镇卫生院</t>
  </si>
  <si>
    <t>融水苗族自治县杆洞中心卫生院</t>
  </si>
  <si>
    <t>融水苗族自治县良寨乡卫生院</t>
  </si>
  <si>
    <t>融水苗族自治县拱洞中心卫生院</t>
  </si>
  <si>
    <t>融水苗族自治县四荣乡卫生院</t>
  </si>
  <si>
    <t>融水苗族自治县滚贝侗族乡卫生院</t>
  </si>
  <si>
    <t>融水苗族自治县安陲乡卫生院</t>
  </si>
  <si>
    <t>融水苗族自治县融水镇卫生院</t>
  </si>
  <si>
    <t>融水苗族自治县香粉乡卫生院</t>
  </si>
  <si>
    <t>融水苗族自治县和睦镇卫生院</t>
  </si>
  <si>
    <t>融水苗族自治县三防中心卫生院</t>
  </si>
  <si>
    <t>融水苗族自治县汪洞乡卫生院</t>
  </si>
  <si>
    <t>融水苗族自治县同练瑶族乡卫生院</t>
  </si>
  <si>
    <t>融水苗族自治县红水乡卫生院</t>
  </si>
  <si>
    <t>融水苗族自治县大浪镇卫生院</t>
  </si>
  <si>
    <t>广西融水苗族自治县卫生和计划生育局</t>
  </si>
  <si>
    <t>融水苗族自治县中医医院</t>
  </si>
  <si>
    <t>融水苗族自治县计划生育服务站</t>
  </si>
  <si>
    <t>融水苗族自治县妇幼保健院</t>
  </si>
  <si>
    <t>融水苗族自治县医疗急救指挥中心</t>
  </si>
  <si>
    <t>广西融水苗族自治县卫生监督所</t>
  </si>
  <si>
    <t>融水苗族自治县蔗糖生产领导小组办公室</t>
  </si>
  <si>
    <t>融水苗族自治县农业局</t>
  </si>
  <si>
    <t>融水苗族自治县村寨防火工作管理局</t>
  </si>
  <si>
    <t>广西融水县农业机械化管理局</t>
  </si>
  <si>
    <t>融水苗族自治县森林公安局</t>
  </si>
  <si>
    <t>融水苗族自治县林业局</t>
  </si>
  <si>
    <t>广西柳州融水苗族自治县水产畜牧兽医局</t>
  </si>
  <si>
    <t>广西融水苗族自治县水利局</t>
  </si>
  <si>
    <t>融水苗族自治县水库移民工作管理局</t>
  </si>
  <si>
    <t>融水苗族自治县扶贫开发办公室</t>
  </si>
  <si>
    <t>支出数</t>
  </si>
  <si>
    <t>301</t>
  </si>
  <si>
    <t>工资福利支出</t>
  </si>
  <si>
    <t>30101</t>
  </si>
  <si>
    <t xml:space="preserve">  基本工资</t>
  </si>
  <si>
    <t>30102</t>
  </si>
  <si>
    <t xml:space="preserve">  津贴补贴</t>
  </si>
  <si>
    <t>30103</t>
  </si>
  <si>
    <t xml:space="preserve">  奖金</t>
  </si>
  <si>
    <t>30104</t>
  </si>
  <si>
    <t xml:space="preserve">  其他社会保障缴费</t>
  </si>
  <si>
    <t>30106</t>
  </si>
  <si>
    <t xml:space="preserve">  伙食补助费</t>
  </si>
  <si>
    <t>30107</t>
  </si>
  <si>
    <t xml:space="preserve">  绩效工资</t>
  </si>
  <si>
    <t xml:space="preserve">  机关事业单位基本养老保险缴费</t>
  </si>
  <si>
    <t xml:space="preserve">  职业年金缴费</t>
  </si>
  <si>
    <t xml:space="preserve">  其他工资福利支出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</si>
  <si>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</si>
  <si>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</si>
  <si>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</si>
  <si>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</si>
  <si>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</si>
  <si>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</si>
  <si>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</si>
  <si>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</si>
  <si>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</si>
  <si>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</si>
  <si>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</si>
  <si>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</si>
  <si>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</si>
  <si>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</si>
  <si>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</si>
  <si>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</si>
  <si>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</si>
  <si>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</si>
  <si>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</si>
  <si>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</si>
  <si>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</si>
  <si>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</si>
  <si>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</si>
  <si>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 </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</si>
  <si>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</si>
  <si>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</si>
  <si>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</si>
  <si>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</si>
  <si>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</si>
  <si>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</si>
  <si>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</si>
  <si>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</si>
  <si>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</si>
  <si>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</si>
  <si>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</si>
  <si>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</si>
  <si>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</si>
  <si>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</si>
  <si>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</si>
  <si>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</si>
  <si>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</si>
  <si>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</si>
  <si>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</si>
  <si>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</si>
  <si>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</si>
  <si>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</si>
  <si>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</si>
  <si>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</si>
  <si>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</si>
  <si>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</si>
  <si>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</si>
  <si>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</si>
  <si>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</si>
  <si>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</si>
  <si>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</si>
  <si>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</si>
  <si>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</si>
  <si>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</si>
  <si>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</si>
  <si>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</si>
  <si>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</si>
  <si>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</si>
  <si>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</si>
  <si>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</si>
  <si>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</si>
  <si>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</si>
  <si>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</si>
  <si>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</si>
  <si>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</si>
  <si>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</si>
  <si>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</si>
  <si>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t>
  </si>
  <si>
    <t>30308</t>
  </si>
  <si>
    <t xml:space="preserve">  助学金</t>
  </si>
  <si>
    <t>30309</t>
  </si>
  <si>
    <t xml:space="preserve">  奖励金</t>
  </si>
  <si>
    <t>30310</t>
  </si>
  <si>
    <t xml:space="preserve">  生产补贴</t>
  </si>
  <si>
    <t>30311</t>
  </si>
  <si>
    <t xml:space="preserve">  住房公积金</t>
  </si>
  <si>
    <t>30312</t>
  </si>
  <si>
    <t xml:space="preserve">  提租补贴</t>
  </si>
  <si>
    <t>30313</t>
  </si>
  <si>
    <t xml:space="preserve">  购房补贴</t>
  </si>
  <si>
    <t xml:space="preserve">  采暖补贴</t>
  </si>
  <si>
    <t xml:space="preserve">  物业服务补贴</t>
  </si>
  <si>
    <t>30399</t>
  </si>
  <si>
    <t xml:space="preserve">  其他对个人和家庭的补助支出</t>
  </si>
  <si>
    <t>304</t>
  </si>
  <si>
    <t>对企事业单位的补贴</t>
  </si>
  <si>
    <t>30401</t>
  </si>
  <si>
    <t xml:space="preserve">  企业政策性补贴</t>
  </si>
  <si>
    <t>30402</t>
  </si>
  <si>
    <t xml:space="preserve">  事业单位补贴</t>
  </si>
  <si>
    <t>30403</t>
  </si>
  <si>
    <t xml:space="preserve">  财政贴息</t>
  </si>
  <si>
    <t>30499</t>
  </si>
  <si>
    <t xml:space="preserve">  其他对企事业单位的补贴</t>
  </si>
  <si>
    <t>305</t>
  </si>
  <si>
    <t>30501</t>
  </si>
  <si>
    <t xml:space="preserve">  不同级政府间转移性支出</t>
  </si>
  <si>
    <t>30502</t>
  </si>
  <si>
    <t xml:space="preserve">  同级政府间转移性支出</t>
  </si>
  <si>
    <t>307</t>
  </si>
  <si>
    <t>债务利息支出</t>
  </si>
  <si>
    <t>30701</t>
  </si>
  <si>
    <t xml:space="preserve">  国内债务付息</t>
  </si>
  <si>
    <t>30707</t>
  </si>
  <si>
    <t xml:space="preserve">  国外债务付息</t>
  </si>
  <si>
    <t>309</t>
  </si>
  <si>
    <t>基本建设支出</t>
  </si>
  <si>
    <t>30901</t>
  </si>
  <si>
    <t xml:space="preserve">  房屋建筑物购建</t>
  </si>
  <si>
    <t>30902</t>
  </si>
  <si>
    <t xml:space="preserve">  办公设备购置</t>
  </si>
  <si>
    <t>30903</t>
  </si>
  <si>
    <t xml:space="preserve">  专用设备购置</t>
  </si>
  <si>
    <t>30905</t>
  </si>
  <si>
    <t xml:space="preserve">  基础设施建设</t>
  </si>
  <si>
    <t>30906</t>
  </si>
  <si>
    <t xml:space="preserve">  大型修缮</t>
  </si>
  <si>
    <t>30907</t>
  </si>
  <si>
    <t xml:space="preserve">  信息网络及软件购置更新</t>
  </si>
  <si>
    <t>30908</t>
  </si>
  <si>
    <t xml:space="preserve">  物资储备</t>
  </si>
  <si>
    <t>30913</t>
  </si>
  <si>
    <t xml:space="preserve">  公务用车购置</t>
  </si>
  <si>
    <t>30919</t>
  </si>
  <si>
    <t xml:space="preserve">  其他交通工具购置</t>
  </si>
  <si>
    <t>30999</t>
  </si>
  <si>
    <t xml:space="preserve">  其他基本建设支出</t>
  </si>
  <si>
    <t>310</t>
  </si>
  <si>
    <t>其他资本性支出</t>
  </si>
  <si>
    <t>31001</t>
  </si>
  <si>
    <t>31002</t>
  </si>
  <si>
    <t>31003</t>
  </si>
  <si>
    <t>31005</t>
  </si>
  <si>
    <t>31006</t>
  </si>
  <si>
    <t>31007</t>
  </si>
  <si>
    <t>31008</t>
  </si>
  <si>
    <t>31009</t>
  </si>
  <si>
    <t xml:space="preserve">  土地补偿</t>
  </si>
  <si>
    <t>31010</t>
  </si>
  <si>
    <t xml:space="preserve">  安置补助</t>
  </si>
  <si>
    <t>31011</t>
  </si>
  <si>
    <t xml:space="preserve">  地上附着物和青苗补偿</t>
  </si>
  <si>
    <t>31012</t>
  </si>
  <si>
    <t xml:space="preserve">  拆迁补偿</t>
  </si>
  <si>
    <t>31013</t>
  </si>
  <si>
    <t>31019</t>
  </si>
  <si>
    <t>31020</t>
  </si>
  <si>
    <t xml:space="preserve">  产权参股</t>
  </si>
  <si>
    <t>31099</t>
  </si>
  <si>
    <t xml:space="preserve">  其他资本性支出</t>
  </si>
  <si>
    <t>399</t>
  </si>
  <si>
    <t>39901</t>
  </si>
  <si>
    <t xml:space="preserve">  预备费</t>
  </si>
  <si>
    <t>39902</t>
  </si>
  <si>
    <t xml:space="preserve">  预留</t>
  </si>
  <si>
    <t>39903</t>
  </si>
  <si>
    <t>39906</t>
  </si>
  <si>
    <t xml:space="preserve">  赠与</t>
  </si>
  <si>
    <t>39907</t>
  </si>
  <si>
    <t xml:space="preserve">  贷款转贷</t>
  </si>
  <si>
    <t>39999</t>
  </si>
  <si>
    <t>一般公共预算基本支出</t>
  </si>
  <si>
    <t>项目</t>
  </si>
  <si>
    <t>合计</t>
  </si>
  <si>
    <t>一般债务</t>
  </si>
  <si>
    <t>专项债务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</si>
  <si>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</si>
  <si>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</si>
  <si>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</si>
  <si>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</si>
  <si>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</si>
  <si>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</si>
  <si>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</si>
  <si>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</si>
  <si>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</si>
  <si>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</si>
  <si>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</si>
  <si>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</si>
  <si>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表十二</t>
    <phoneticPr fontId="38" type="noConversion"/>
  </si>
  <si>
    <t>表十一</t>
    <phoneticPr fontId="38" type="noConversion"/>
  </si>
  <si>
    <t>表十                                                                                                                                                    单位：万元</t>
    <phoneticPr fontId="38" type="noConversion"/>
  </si>
  <si>
    <t xml:space="preserve">表四                                                                                                                                                                                                                                   单位：万元                      </t>
    <phoneticPr fontId="38" type="noConversion"/>
  </si>
  <si>
    <t>2017年融水苗族自治县本级财政收支决算（草案）</t>
  </si>
  <si>
    <t>表一    2017年融水苗族自治县本级一般公共预算收支决算总表</t>
  </si>
  <si>
    <t>表二    2017年融水苗族自治县本级一般公共预算转移性收入表</t>
  </si>
  <si>
    <t>表三    2017年融水苗族自治县本级一般公共预算转移性支出表</t>
  </si>
  <si>
    <t>表四    2017年融水苗族自治县本级一般公共预算支出预算变动情况表</t>
  </si>
  <si>
    <t>表五    2017年融水苗族自治县本级一般公共预算收支决算表</t>
  </si>
  <si>
    <t>表六    2017年融水苗族自治县本级政府性基金预算收支决算总表</t>
  </si>
  <si>
    <t>表七    2017年融水苗族自治县本级政府性基金预算收支决算表</t>
  </si>
  <si>
    <t>表八    2017年融水苗族自治县本级社会保险基金预算收支决算表</t>
  </si>
  <si>
    <t>表九    2017年融水苗族自治县本级国有资本经营预算收支决算表</t>
  </si>
  <si>
    <t>表十    2017年融水苗族自治县本级政府债务限额和余额情况决算表</t>
  </si>
  <si>
    <t>表十一  2017年融水苗族自治县本级部门决算收支汇总表</t>
  </si>
  <si>
    <t>表十二  2017年融水苗族自治县本级一般公共预算基本支出经济分类决算表</t>
  </si>
  <si>
    <t>2017年
年初预算</t>
  </si>
  <si>
    <t>2017年
决算</t>
  </si>
  <si>
    <t>2017年
年度预算</t>
  </si>
  <si>
    <t>2017年融水苗族自治县本级一般公共预算转移性收入表</t>
  </si>
  <si>
    <t>2017年年初预算</t>
  </si>
  <si>
    <t>2017年决算</t>
  </si>
  <si>
    <t>2017年融水苗族自治县本级一般公共预算转移性支出表</t>
  </si>
  <si>
    <t>2017年融水苗族自治县本级一般公共预算收支决算表</t>
  </si>
  <si>
    <t>2017年度   预算</t>
  </si>
  <si>
    <t>2017年     决算</t>
  </si>
  <si>
    <t>2017年      决算</t>
  </si>
  <si>
    <t>2017年融水苗族自治县本级政府性基金预算收支决算总表</t>
  </si>
  <si>
    <t>2017年融水苗族自治县本级政府性基金预算收支决算表</t>
  </si>
  <si>
    <t>2017年融水苗族自治县本级社会保险基金预算收支决算表</t>
  </si>
  <si>
    <t>说明：从2017年起正式开始实施机关事业单位基本养老保险基金制度，2017年机关事业单位基本养老保险基金收入支出为预计数。</t>
  </si>
  <si>
    <t>2017年融水苗族自治县本级国有资本经营预算收支决算表</t>
  </si>
  <si>
    <t>2017年度融水县地方政府债务限额和余额情况决算表</t>
  </si>
  <si>
    <t>2017年融水苗族自治县本级部门决算收支汇总表</t>
  </si>
  <si>
    <t>2017年融水苗族自治县本级一般公共预算基本支出经济分类决算表</t>
  </si>
  <si>
    <t>2017年度融水苗族自治县一般公共预算支出预算变动及结余、结转情况录入表</t>
    <phoneticPr fontId="38" type="noConversion"/>
  </si>
  <si>
    <t>增值税“五五分享”税收返还收入</t>
  </si>
  <si>
    <r>
      <t xml:space="preserve"> </t>
    </r>
    <r>
      <rPr>
        <sz val="10"/>
        <rFont val="宋体"/>
        <family val="3"/>
        <charset val="134"/>
      </rPr>
      <t xml:space="preserve">      </t>
    </r>
    <r>
      <rPr>
        <sz val="10"/>
        <rFont val="宋体"/>
        <family val="3"/>
        <charset val="134"/>
      </rPr>
      <t>其他税收返还收入</t>
    </r>
    <phoneticPr fontId="38" type="noConversion"/>
  </si>
  <si>
    <r>
      <t xml:space="preserve"> </t>
    </r>
    <r>
      <rPr>
        <sz val="10"/>
        <rFont val="宋体"/>
        <family val="3"/>
        <charset val="134"/>
      </rPr>
      <t xml:space="preserve">     </t>
    </r>
    <r>
      <rPr>
        <sz val="10"/>
        <rFont val="宋体"/>
        <family val="3"/>
        <charset val="134"/>
      </rPr>
      <t xml:space="preserve"> 民族地区转移支付收入</t>
    </r>
    <phoneticPr fontId="38" type="noConversion"/>
  </si>
  <si>
    <r>
      <t xml:space="preserve">       </t>
    </r>
    <r>
      <rPr>
        <sz val="10"/>
        <rFont val="宋体"/>
        <family val="3"/>
        <charset val="134"/>
      </rPr>
      <t>革命老区转移支付收入</t>
    </r>
    <phoneticPr fontId="38" type="noConversion"/>
  </si>
  <si>
    <r>
      <t xml:space="preserve"> </t>
    </r>
    <r>
      <rPr>
        <sz val="10"/>
        <rFont val="宋体"/>
        <family val="3"/>
        <charset val="134"/>
      </rPr>
      <t xml:space="preserve">      </t>
    </r>
    <r>
      <rPr>
        <sz val="10"/>
        <rFont val="宋体"/>
        <family val="3"/>
        <charset val="134"/>
      </rPr>
      <t>贫困地区转移支付收入</t>
    </r>
    <phoneticPr fontId="38" type="noConversion"/>
  </si>
  <si>
    <r>
      <t xml:space="preserve">    </t>
    </r>
    <r>
      <rPr>
        <sz val="10"/>
        <rFont val="宋体"/>
        <family val="3"/>
        <charset val="134"/>
      </rPr>
      <t>革命老区转移支付收入</t>
    </r>
    <phoneticPr fontId="38" type="noConversion"/>
  </si>
  <si>
    <r>
      <t xml:space="preserve"> </t>
    </r>
    <r>
      <rPr>
        <sz val="10"/>
        <rFont val="宋体"/>
        <family val="3"/>
        <charset val="134"/>
      </rPr>
      <t xml:space="preserve">   </t>
    </r>
    <r>
      <rPr>
        <sz val="10"/>
        <rFont val="宋体"/>
        <family val="3"/>
        <charset val="134"/>
      </rPr>
      <t>贫困地区转移支付收入</t>
    </r>
    <phoneticPr fontId="38" type="noConversion"/>
  </si>
  <si>
    <r>
      <t xml:space="preserve"> </t>
    </r>
    <r>
      <rPr>
        <sz val="10"/>
        <rFont val="宋体"/>
        <family val="3"/>
        <charset val="134"/>
      </rPr>
      <t xml:space="preserve">   </t>
    </r>
    <r>
      <rPr>
        <sz val="10"/>
        <rFont val="宋体"/>
        <family val="3"/>
        <charset val="134"/>
      </rPr>
      <t>民族地区转移支付收入</t>
    </r>
    <phoneticPr fontId="38" type="noConversion"/>
  </si>
  <si>
    <t xml:space="preserve">    增值税“五五分享”税收返还收入</t>
    <phoneticPr fontId="38" type="noConversion"/>
  </si>
  <si>
    <r>
      <t xml:space="preserve"> </t>
    </r>
    <r>
      <rPr>
        <sz val="10"/>
        <rFont val="宋体"/>
        <family val="3"/>
        <charset val="134"/>
      </rPr>
      <t xml:space="preserve"> </t>
    </r>
    <r>
      <rPr>
        <sz val="10"/>
        <rFont val="宋体"/>
        <family val="3"/>
        <charset val="134"/>
      </rPr>
      <t>财政对基本医疗保险基金的补助</t>
    </r>
    <phoneticPr fontId="38" type="noConversion"/>
  </si>
  <si>
    <t xml:space="preserve">   中医药</t>
    <phoneticPr fontId="38" type="noConversion"/>
  </si>
  <si>
    <t xml:space="preserve"> 优抚对象医疗</t>
  </si>
  <si>
    <r>
      <t xml:space="preserve">  </t>
    </r>
    <r>
      <rPr>
        <sz val="10"/>
        <rFont val="宋体"/>
        <family val="3"/>
        <charset val="134"/>
      </rPr>
      <t>医疗救助</t>
    </r>
    <phoneticPr fontId="38" type="noConversion"/>
  </si>
  <si>
    <t xml:space="preserve">  商贸事务</t>
    <phoneticPr fontId="38" type="noConversion"/>
  </si>
  <si>
    <t>财政对基本养老保险基金的补助</t>
    <phoneticPr fontId="38" type="noConversion"/>
  </si>
  <si>
    <t xml:space="preserve">      不动产登记费</t>
    <phoneticPr fontId="38" type="noConversion"/>
  </si>
  <si>
    <t xml:space="preserve">      排污费收入</t>
    <phoneticPr fontId="38" type="noConversion"/>
  </si>
  <si>
    <t xml:space="preserve">   其他水资源费收入</t>
    <phoneticPr fontId="38" type="noConversion"/>
  </si>
  <si>
    <t xml:space="preserve">    残疾人生活和护理补贴</t>
    <phoneticPr fontId="38" type="noConversion"/>
  </si>
  <si>
    <t>财政对基本养老保险基金的补助</t>
    <phoneticPr fontId="38" type="noConversion"/>
  </si>
  <si>
    <t xml:space="preserve">    财政对企业职工基本养老保险基金的补助</t>
    <phoneticPr fontId="38" type="noConversion"/>
  </si>
  <si>
    <t xml:space="preserve">    财政对城乡居民基本养老保险基金的补助</t>
    <phoneticPr fontId="38" type="noConversion"/>
  </si>
  <si>
    <t xml:space="preserve">  财政对基本医疗保险基金的补助</t>
    <phoneticPr fontId="38" type="noConversion"/>
  </si>
  <si>
    <t>财政对城乡居民基本医疗保险基金的补助</t>
    <phoneticPr fontId="38" type="noConversion"/>
  </si>
  <si>
    <t xml:space="preserve">  医疗救助</t>
    <phoneticPr fontId="38" type="noConversion"/>
  </si>
  <si>
    <t>城乡医疗救助</t>
    <phoneticPr fontId="38" type="noConversion"/>
  </si>
  <si>
    <t xml:space="preserve">  优抚对象医疗</t>
    <phoneticPr fontId="38" type="noConversion"/>
  </si>
  <si>
    <t>优抚对象医疗补助</t>
    <phoneticPr fontId="38" type="noConversion"/>
  </si>
  <si>
    <t xml:space="preserve">    创业担保贷款贴息</t>
    <phoneticPr fontId="38" type="noConversion"/>
  </si>
  <si>
    <t>融水县民族职业技术学校</t>
  </si>
  <si>
    <t>广西融水苗族自治县良寨乡初级中学</t>
  </si>
  <si>
    <t>广西融水苗族自治县良寨乡中心小学</t>
  </si>
  <si>
    <t>广西融水苗族自治县大浪乡初级中学</t>
  </si>
  <si>
    <t>广西融水苗族自治县大浪乡中心小学</t>
  </si>
  <si>
    <t>广西融水苗族自治县四荣乡初级中学</t>
  </si>
  <si>
    <t>广西融水苗族自治县四荣乡中心小学</t>
  </si>
  <si>
    <t>融水苗族自治县丹江初级中学</t>
  </si>
  <si>
    <t>广西融水苗族自治县民族小学</t>
  </si>
  <si>
    <t>广西融水苗族自治县融水镇中心小学</t>
  </si>
  <si>
    <t>中国共产党融苗族自治县委员会宣传部</t>
  </si>
  <si>
    <t>融水苗族自治县物价局（本级）</t>
  </si>
  <si>
    <t>融水民族自治县旅游发展局</t>
  </si>
  <si>
    <t>中共融水苗族自治县委员会办公室</t>
  </si>
  <si>
    <t>融水苗族自治县政务服务管理办公室(本级）</t>
  </si>
  <si>
    <t>融水苗族自治县工商行政管理和质量技术监督局</t>
  </si>
  <si>
    <t>融水苗族自治县国营贝江河林场</t>
  </si>
  <si>
    <t>融水苗族自治县国营怀宝林场</t>
  </si>
  <si>
    <t>融水苗族自治县气象局</t>
  </si>
  <si>
    <t>融水苗族自治县疾病预防控制中心</t>
  </si>
  <si>
    <t>融水苗族自治县洞头中心卫生院</t>
  </si>
  <si>
    <t>融水苗族自治县人民医院</t>
  </si>
  <si>
    <t>融水苗族自治县公共检验检测中心</t>
  </si>
  <si>
    <t>融水县永乐乡林业站</t>
  </si>
  <si>
    <t>融水县永乐乡国土规建环保安监防火站</t>
  </si>
  <si>
    <t>融水县永乐乡水利和农业机械化管理站</t>
  </si>
  <si>
    <t>广西融水县四荣乡财政所</t>
  </si>
  <si>
    <t>广西融水县四荣乡农业中心</t>
  </si>
  <si>
    <t>广西融水县四荣乡计生服务所</t>
  </si>
  <si>
    <t>广西融水县四荣乡广播站</t>
  </si>
  <si>
    <t>广西融水县四荣乡林业站</t>
  </si>
  <si>
    <t>广西融水县四荣乡劳动保险所</t>
  </si>
  <si>
    <t>广西融水县四荣乡水利和农业机械化管理站</t>
  </si>
  <si>
    <t>广西融水县四荣乡国土规建环保安监防火站</t>
  </si>
  <si>
    <t>广西融水县同练瑶族乡政府</t>
  </si>
  <si>
    <t>广西融水县同练瑶族乡劳动保障事务所</t>
  </si>
  <si>
    <t>融水县安太乡防火站</t>
  </si>
  <si>
    <t>安陲乡计划生育服务所</t>
  </si>
  <si>
    <t>融水镇文广播站</t>
  </si>
  <si>
    <t>融水县融水镇农业站</t>
  </si>
  <si>
    <t>融水苗族自治县汪洞乡人民政府</t>
  </si>
  <si>
    <t>融水苗族自治县汪洞乡人口和计划生育服务站</t>
  </si>
  <si>
    <t>融水县汪洞乡文化广体育和广播电视站</t>
  </si>
</sst>
</file>

<file path=xl/styles.xml><?xml version="1.0" encoding="utf-8"?>
<styleSheet xmlns="http://schemas.openxmlformats.org/spreadsheetml/2006/main">
  <numFmts count="9">
    <numFmt numFmtId="41" formatCode="_ * #,##0_ ;_ * \-#,##0_ ;_ * &quot;-&quot;_ ;_ @_ "/>
    <numFmt numFmtId="176" formatCode="#,##0.00_ "/>
    <numFmt numFmtId="177" formatCode="#,##0_ ;[Red]\-#,##0\ "/>
    <numFmt numFmtId="178" formatCode="#,##0_ "/>
    <numFmt numFmtId="179" formatCode="#,##0.0"/>
    <numFmt numFmtId="180" formatCode="0.00_ "/>
    <numFmt numFmtId="181" formatCode="0.0_ "/>
    <numFmt numFmtId="182" formatCode="0_);[Red]\(0\)"/>
    <numFmt numFmtId="183" formatCode="#,##0.00_);[Red]\(#,##0.00\)"/>
  </numFmts>
  <fonts count="42">
    <font>
      <sz val="11"/>
      <color theme="1"/>
      <name val="宋体"/>
      <charset val="134"/>
      <scheme val="minor"/>
    </font>
    <font>
      <b/>
      <sz val="11"/>
      <color indexed="8"/>
      <name val="宋体"/>
      <family val="3"/>
      <charset val="134"/>
    </font>
    <font>
      <sz val="11"/>
      <color theme="1"/>
      <name val="宋体"/>
      <family val="3"/>
      <charset val="134"/>
      <scheme val="minor"/>
    </font>
    <font>
      <sz val="16"/>
      <color indexed="8"/>
      <name val="宋体"/>
      <family val="3"/>
      <charset val="134"/>
    </font>
    <font>
      <sz val="10"/>
      <name val="宋体"/>
      <family val="3"/>
      <charset val="134"/>
    </font>
    <font>
      <b/>
      <sz val="10"/>
      <name val="宋体"/>
      <family val="3"/>
      <charset val="134"/>
    </font>
    <font>
      <sz val="11"/>
      <color indexed="8"/>
      <name val="宋体"/>
      <family val="3"/>
      <charset val="134"/>
    </font>
    <font>
      <sz val="10"/>
      <color indexed="8"/>
      <name val="宋体"/>
      <family val="3"/>
      <charset val="134"/>
    </font>
    <font>
      <b/>
      <sz val="10"/>
      <color indexed="8"/>
      <name val="宋体"/>
      <family val="3"/>
      <charset val="134"/>
    </font>
    <font>
      <sz val="10"/>
      <color indexed="8"/>
      <name val="Arial"/>
      <family val="2"/>
    </font>
    <font>
      <sz val="12"/>
      <name val="宋体"/>
      <family val="3"/>
      <charset val="134"/>
    </font>
    <font>
      <sz val="22"/>
      <color indexed="8"/>
      <name val="方正小标宋简体"/>
      <charset val="134"/>
    </font>
    <font>
      <sz val="11"/>
      <name val="宋体"/>
      <family val="3"/>
      <charset val="134"/>
    </font>
    <font>
      <sz val="10"/>
      <color indexed="8"/>
      <name val="宋体"/>
      <family val="3"/>
      <charset val="134"/>
    </font>
    <font>
      <sz val="10"/>
      <color rgb="FF000000"/>
      <name val="宋体"/>
      <family val="3"/>
      <charset val="134"/>
    </font>
    <font>
      <sz val="12"/>
      <name val="黑体"/>
      <family val="3"/>
      <charset val="134"/>
    </font>
    <font>
      <sz val="12"/>
      <name val="宋体"/>
      <family val="3"/>
      <charset val="134"/>
    </font>
    <font>
      <sz val="10"/>
      <name val="宋体"/>
      <family val="3"/>
      <charset val="134"/>
    </font>
    <font>
      <b/>
      <sz val="10"/>
      <name val="宋体"/>
      <family val="3"/>
      <charset val="134"/>
    </font>
    <font>
      <b/>
      <sz val="22"/>
      <name val="方正小标宋简体"/>
      <charset val="134"/>
    </font>
    <font>
      <b/>
      <sz val="12"/>
      <name val="宋体"/>
      <family val="3"/>
      <charset val="134"/>
    </font>
    <font>
      <b/>
      <sz val="22"/>
      <name val="方正小标宋简体"/>
      <charset val="134"/>
    </font>
    <font>
      <b/>
      <sz val="11"/>
      <name val="宋体"/>
      <family val="3"/>
      <charset val="134"/>
    </font>
    <font>
      <sz val="11"/>
      <name val="宋体"/>
      <family val="3"/>
      <charset val="134"/>
      <scheme val="minor"/>
    </font>
    <font>
      <b/>
      <sz val="12"/>
      <name val="宋体"/>
      <family val="3"/>
      <charset val="134"/>
    </font>
    <font>
      <b/>
      <sz val="12"/>
      <name val="黑体"/>
      <family val="3"/>
      <charset val="134"/>
    </font>
    <font>
      <sz val="11"/>
      <name val="宋体"/>
      <family val="3"/>
      <charset val="134"/>
      <scheme val="minor"/>
    </font>
    <font>
      <b/>
      <sz val="11"/>
      <name val="宋体"/>
      <family val="3"/>
      <charset val="134"/>
    </font>
    <font>
      <b/>
      <sz val="18"/>
      <name val="宋体"/>
      <family val="3"/>
      <charset val="134"/>
    </font>
    <font>
      <sz val="12"/>
      <name val="黑体"/>
      <family val="3"/>
      <charset val="134"/>
    </font>
    <font>
      <sz val="12"/>
      <name val="方正小标宋简体"/>
      <charset val="134"/>
    </font>
    <font>
      <sz val="16"/>
      <name val="仿宋_GB2312"/>
      <family val="3"/>
      <charset val="134"/>
    </font>
    <font>
      <sz val="14"/>
      <name val="仿宋_GB2312"/>
      <family val="3"/>
      <charset val="134"/>
    </font>
    <font>
      <sz val="28"/>
      <name val="方正小标宋简体"/>
      <charset val="134"/>
    </font>
    <font>
      <sz val="18"/>
      <name val="仿宋_GB2312"/>
      <family val="3"/>
      <charset val="134"/>
    </font>
    <font>
      <sz val="18"/>
      <name val="宋体"/>
      <family val="3"/>
      <charset val="134"/>
    </font>
    <font>
      <sz val="11"/>
      <color theme="1"/>
      <name val="宋体"/>
      <family val="3"/>
      <charset val="134"/>
      <scheme val="minor"/>
    </font>
    <font>
      <sz val="11"/>
      <color indexed="8"/>
      <name val="宋体"/>
      <family val="3"/>
      <charset val="134"/>
    </font>
    <font>
      <sz val="9"/>
      <name val="宋体"/>
      <family val="3"/>
      <charset val="134"/>
      <scheme val="minor"/>
    </font>
    <font>
      <sz val="10"/>
      <color indexed="8"/>
      <name val="宋体"/>
      <family val="2"/>
    </font>
    <font>
      <sz val="11"/>
      <color indexed="8"/>
      <name val="宋体"/>
      <family val="2"/>
    </font>
    <font>
      <b/>
      <sz val="11"/>
      <color theme="1"/>
      <name val="宋体"/>
      <family val="3"/>
      <charset val="134"/>
      <scheme val="minor"/>
    </font>
  </fonts>
  <fills count="13">
    <fill>
      <patternFill patternType="none"/>
    </fill>
    <fill>
      <patternFill patternType="gray125"/>
    </fill>
    <fill>
      <patternFill patternType="solid">
        <fgColor indexed="9"/>
        <bgColor indexed="9"/>
      </patternFill>
    </fill>
    <fill>
      <patternFill patternType="mediumGray">
        <fgColor indexed="9"/>
      </patternFill>
    </fill>
    <fill>
      <patternFill patternType="solid">
        <fgColor theme="0"/>
        <bgColor indexed="64"/>
      </patternFill>
    </fill>
    <fill>
      <patternFill patternType="mediumGray">
        <fgColor indexed="9"/>
        <bgColor theme="0"/>
      </patternFill>
    </fill>
    <fill>
      <patternFill patternType="solid">
        <fgColor indexed="9"/>
        <bgColor indexed="64"/>
      </patternFill>
    </fill>
    <fill>
      <patternFill patternType="mediumGray">
        <fgColor indexed="9"/>
        <bgColor rgb="FF92D050"/>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mediumGray">
        <fgColor indexed="9"/>
        <bgColor indexed="75"/>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s>
  <cellStyleXfs count="11">
    <xf numFmtId="0" fontId="0" fillId="0" borderId="0"/>
    <xf numFmtId="0" fontId="9" fillId="0" borderId="0"/>
    <xf numFmtId="41" fontId="37" fillId="0" borderId="0" applyFont="0" applyFill="0" applyBorder="0" applyAlignment="0" applyProtection="0">
      <alignment vertical="center"/>
    </xf>
    <xf numFmtId="0" fontId="36" fillId="0" borderId="0"/>
    <xf numFmtId="0" fontId="36" fillId="0" borderId="0"/>
    <xf numFmtId="0" fontId="16" fillId="0" borderId="0"/>
    <xf numFmtId="0" fontId="9" fillId="0" borderId="0"/>
    <xf numFmtId="41" fontId="6" fillId="0" borderId="0" applyFont="0" applyFill="0" applyBorder="0" applyAlignment="0" applyProtection="0">
      <alignment vertical="center"/>
    </xf>
    <xf numFmtId="0" fontId="2" fillId="0" borderId="0"/>
    <xf numFmtId="0" fontId="2" fillId="0" borderId="0"/>
    <xf numFmtId="0" fontId="9" fillId="0" borderId="0"/>
  </cellStyleXfs>
  <cellXfs count="310">
    <xf numFmtId="0" fontId="0" fillId="0" borderId="0" xfId="0"/>
    <xf numFmtId="0" fontId="1" fillId="0" borderId="0" xfId="3" applyFont="1"/>
    <xf numFmtId="0" fontId="2" fillId="0" borderId="0" xfId="3" applyFont="1"/>
    <xf numFmtId="0" fontId="4" fillId="0" borderId="1" xfId="3" applyNumberFormat="1" applyFont="1" applyFill="1" applyBorder="1" applyAlignment="1" applyProtection="1">
      <alignment vertical="center"/>
    </xf>
    <xf numFmtId="0" fontId="9" fillId="0" borderId="0" xfId="6"/>
    <xf numFmtId="3" fontId="10" fillId="0" borderId="0" xfId="3" applyNumberFormat="1" applyFont="1" applyFill="1" applyAlignment="1" applyProtection="1">
      <alignment horizontal="right" vertical="center"/>
    </xf>
    <xf numFmtId="0" fontId="9" fillId="0" borderId="0" xfId="1"/>
    <xf numFmtId="3" fontId="12" fillId="0" borderId="0" xfId="3" applyNumberFormat="1" applyFont="1" applyFill="1" applyBorder="1" applyAlignment="1" applyProtection="1">
      <alignment vertical="center" wrapText="1"/>
    </xf>
    <xf numFmtId="178" fontId="4" fillId="0" borderId="0" xfId="3" applyNumberFormat="1" applyFont="1" applyFill="1" applyBorder="1" applyAlignment="1" applyProtection="1">
      <alignment vertical="center"/>
    </xf>
    <xf numFmtId="176" fontId="15" fillId="2" borderId="2" xfId="3" applyNumberFormat="1" applyFont="1" applyFill="1" applyBorder="1" applyAlignment="1">
      <alignment horizontal="center" vertical="center" wrapText="1" shrinkToFit="1"/>
    </xf>
    <xf numFmtId="3" fontId="16" fillId="0" borderId="0" xfId="4" applyNumberFormat="1" applyFont="1" applyFill="1" applyAlignment="1" applyProtection="1">
      <alignment horizontal="right" vertical="center"/>
    </xf>
    <xf numFmtId="3" fontId="17" fillId="0" borderId="0" xfId="4" applyNumberFormat="1" applyFont="1" applyFill="1" applyAlignment="1" applyProtection="1">
      <alignment horizontal="right" vertical="center"/>
    </xf>
    <xf numFmtId="3" fontId="18" fillId="0" borderId="0" xfId="4" applyNumberFormat="1" applyFont="1" applyFill="1" applyAlignment="1" applyProtection="1">
      <alignment horizontal="right" vertical="center"/>
    </xf>
    <xf numFmtId="0" fontId="17" fillId="0" borderId="0" xfId="4" applyFont="1" applyFill="1" applyAlignment="1">
      <alignment vertical="center"/>
    </xf>
    <xf numFmtId="0" fontId="16" fillId="0" borderId="0" xfId="4" applyFont="1" applyFill="1" applyAlignment="1">
      <alignment vertical="center"/>
    </xf>
    <xf numFmtId="178" fontId="16" fillId="0" borderId="0" xfId="4" applyNumberFormat="1" applyFont="1" applyFill="1" applyAlignment="1">
      <alignment vertical="center"/>
    </xf>
    <xf numFmtId="178" fontId="17" fillId="0" borderId="0" xfId="4" applyNumberFormat="1" applyFont="1" applyFill="1" applyAlignment="1">
      <alignment vertical="center"/>
    </xf>
    <xf numFmtId="3" fontId="16" fillId="0" borderId="0" xfId="4" applyNumberFormat="1" applyFont="1" applyFill="1" applyAlignment="1">
      <alignment vertical="center"/>
    </xf>
    <xf numFmtId="178" fontId="17" fillId="0" borderId="1" xfId="4" applyNumberFormat="1" applyFont="1" applyFill="1" applyBorder="1" applyAlignment="1" applyProtection="1">
      <alignment vertical="center"/>
    </xf>
    <xf numFmtId="3" fontId="17" fillId="0" borderId="1" xfId="4" applyNumberFormat="1" applyFont="1" applyFill="1" applyBorder="1" applyAlignment="1" applyProtection="1">
      <alignment vertical="center"/>
    </xf>
    <xf numFmtId="3" fontId="18" fillId="0" borderId="2" xfId="4" applyNumberFormat="1" applyFont="1" applyFill="1" applyBorder="1" applyAlignment="1">
      <alignment horizontal="center" vertical="center" wrapText="1"/>
    </xf>
    <xf numFmtId="178" fontId="18" fillId="0" borderId="4" xfId="4" applyNumberFormat="1" applyFont="1" applyFill="1" applyBorder="1" applyAlignment="1">
      <alignment horizontal="center" vertical="center" wrapText="1"/>
    </xf>
    <xf numFmtId="178" fontId="18" fillId="0" borderId="5" xfId="4" applyNumberFormat="1" applyFont="1" applyFill="1" applyBorder="1" applyAlignment="1">
      <alignment horizontal="center" vertical="center" wrapText="1"/>
    </xf>
    <xf numFmtId="3" fontId="18" fillId="0" borderId="5" xfId="4" applyNumberFormat="1" applyFont="1" applyFill="1" applyBorder="1" applyAlignment="1">
      <alignment horizontal="center" vertical="center" wrapText="1"/>
    </xf>
    <xf numFmtId="0" fontId="17" fillId="0" borderId="2" xfId="4" applyNumberFormat="1" applyFont="1" applyFill="1" applyBorder="1" applyAlignment="1" applyProtection="1">
      <alignment vertical="center"/>
    </xf>
    <xf numFmtId="178" fontId="17" fillId="0" borderId="2" xfId="4" applyNumberFormat="1" applyFont="1" applyFill="1" applyBorder="1" applyAlignment="1" applyProtection="1">
      <alignment horizontal="right" vertical="center"/>
    </xf>
    <xf numFmtId="10" fontId="17" fillId="0" borderId="2" xfId="4" applyNumberFormat="1" applyFont="1" applyFill="1" applyBorder="1" applyAlignment="1" applyProtection="1">
      <alignment horizontal="right" vertical="center"/>
    </xf>
    <xf numFmtId="3" fontId="17" fillId="0" borderId="2" xfId="4" applyNumberFormat="1" applyFont="1" applyFill="1" applyBorder="1" applyAlignment="1" applyProtection="1">
      <alignment horizontal="left" vertical="center"/>
    </xf>
    <xf numFmtId="178" fontId="17" fillId="0" borderId="2" xfId="4" applyNumberFormat="1" applyFont="1" applyFill="1" applyBorder="1" applyAlignment="1" applyProtection="1">
      <alignment horizontal="left" vertical="center"/>
    </xf>
    <xf numFmtId="178" fontId="18" fillId="0" borderId="2" xfId="4" applyNumberFormat="1" applyFont="1" applyFill="1" applyBorder="1" applyAlignment="1" applyProtection="1">
      <alignment horizontal="right" vertical="center"/>
    </xf>
    <xf numFmtId="178" fontId="17" fillId="0" borderId="2" xfId="4" applyNumberFormat="1" applyFont="1" applyFill="1" applyBorder="1" applyAlignment="1">
      <alignment vertical="center"/>
    </xf>
    <xf numFmtId="0" fontId="17" fillId="0" borderId="2" xfId="4" applyFont="1" applyFill="1" applyBorder="1" applyAlignment="1">
      <alignment vertical="center"/>
    </xf>
    <xf numFmtId="3" fontId="17" fillId="0" borderId="2" xfId="4" applyNumberFormat="1" applyFont="1" applyFill="1" applyBorder="1" applyAlignment="1" applyProtection="1">
      <alignment horizontal="right" vertical="center"/>
    </xf>
    <xf numFmtId="3" fontId="18" fillId="0" borderId="2" xfId="4" applyNumberFormat="1" applyFont="1" applyFill="1" applyBorder="1" applyAlignment="1" applyProtection="1">
      <alignment horizontal="left" vertical="center"/>
    </xf>
    <xf numFmtId="3" fontId="18" fillId="0" borderId="2" xfId="4" applyNumberFormat="1" applyFont="1" applyFill="1" applyBorder="1" applyAlignment="1" applyProtection="1">
      <alignment horizontal="center" vertical="center"/>
    </xf>
    <xf numFmtId="3" fontId="17" fillId="0" borderId="1" xfId="4" applyNumberFormat="1" applyFont="1" applyFill="1" applyBorder="1" applyAlignment="1" applyProtection="1">
      <alignment horizontal="right" vertical="center"/>
    </xf>
    <xf numFmtId="179" fontId="17" fillId="0" borderId="2" xfId="4" applyNumberFormat="1" applyFont="1" applyFill="1" applyBorder="1" applyAlignment="1" applyProtection="1">
      <alignment horizontal="right" vertical="center"/>
    </xf>
    <xf numFmtId="179" fontId="18" fillId="0" borderId="2" xfId="4" applyNumberFormat="1" applyFont="1" applyFill="1" applyBorder="1" applyAlignment="1" applyProtection="1">
      <alignment horizontal="right" vertical="center"/>
    </xf>
    <xf numFmtId="0" fontId="18" fillId="0" borderId="0" xfId="4" applyFont="1" applyFill="1" applyAlignment="1">
      <alignment vertical="center"/>
    </xf>
    <xf numFmtId="10" fontId="17" fillId="0" borderId="2" xfId="4" applyNumberFormat="1" applyFont="1" applyFill="1" applyBorder="1" applyAlignment="1">
      <alignment vertical="center"/>
    </xf>
    <xf numFmtId="0" fontId="10" fillId="0" borderId="0" xfId="4" applyFont="1" applyFill="1" applyAlignment="1"/>
    <xf numFmtId="0" fontId="20" fillId="0" borderId="0" xfId="4" applyFont="1" applyFill="1" applyAlignment="1">
      <alignment horizontal="center" vertical="center"/>
    </xf>
    <xf numFmtId="0" fontId="10" fillId="0" borderId="0" xfId="4" applyFont="1" applyFill="1" applyAlignment="1">
      <alignment vertical="center" wrapText="1"/>
    </xf>
    <xf numFmtId="0" fontId="10" fillId="0" borderId="0" xfId="4" applyFont="1" applyFill="1" applyAlignment="1">
      <alignment vertical="center"/>
    </xf>
    <xf numFmtId="3" fontId="10" fillId="0" borderId="0" xfId="4" applyNumberFormat="1" applyFont="1" applyFill="1" applyAlignment="1">
      <alignment vertical="center" wrapText="1"/>
    </xf>
    <xf numFmtId="0" fontId="4" fillId="0" borderId="1" xfId="4" applyNumberFormat="1" applyFont="1" applyFill="1" applyBorder="1" applyAlignment="1" applyProtection="1">
      <alignment vertical="center" wrapText="1"/>
    </xf>
    <xf numFmtId="0" fontId="22" fillId="0" borderId="2" xfId="4" applyFont="1" applyFill="1" applyBorder="1" applyAlignment="1">
      <alignment horizontal="center" vertical="center" wrapText="1"/>
    </xf>
    <xf numFmtId="3" fontId="5" fillId="0" borderId="2" xfId="4" applyNumberFormat="1" applyFont="1" applyFill="1" applyBorder="1" applyAlignment="1">
      <alignment horizontal="center" vertical="center" wrapText="1"/>
    </xf>
    <xf numFmtId="0" fontId="12" fillId="0" borderId="2" xfId="4" applyFont="1" applyFill="1" applyBorder="1" applyAlignment="1">
      <alignment horizontal="justify" vertical="center" wrapText="1"/>
    </xf>
    <xf numFmtId="41" fontId="12" fillId="0" borderId="2" xfId="2" applyFont="1" applyFill="1" applyBorder="1" applyAlignment="1">
      <alignment horizontal="right" vertical="center" wrapText="1"/>
    </xf>
    <xf numFmtId="10" fontId="12" fillId="0" borderId="2" xfId="2" applyNumberFormat="1" applyFont="1" applyFill="1" applyBorder="1" applyAlignment="1">
      <alignment horizontal="right" vertical="center" wrapText="1"/>
    </xf>
    <xf numFmtId="180" fontId="5" fillId="0" borderId="2" xfId="0" applyNumberFormat="1" applyFont="1" applyFill="1" applyBorder="1" applyAlignment="1">
      <alignment horizontal="center" vertical="center"/>
    </xf>
    <xf numFmtId="0" fontId="22" fillId="0" borderId="2" xfId="4" applyNumberFormat="1" applyFont="1" applyFill="1" applyBorder="1" applyAlignment="1">
      <alignment horizontal="center" vertical="center" wrapText="1"/>
    </xf>
    <xf numFmtId="41" fontId="22" fillId="0" borderId="2" xfId="2" applyFont="1" applyFill="1" applyBorder="1" applyAlignment="1">
      <alignment horizontal="right" vertical="center" wrapText="1"/>
    </xf>
    <xf numFmtId="4" fontId="23" fillId="0" borderId="0" xfId="4" applyNumberFormat="1" applyFont="1" applyFill="1"/>
    <xf numFmtId="4" fontId="10" fillId="0" borderId="0" xfId="4" applyNumberFormat="1" applyFont="1" applyFill="1" applyAlignment="1">
      <alignment vertical="center" wrapText="1"/>
    </xf>
    <xf numFmtId="3" fontId="4" fillId="0" borderId="0" xfId="0" applyNumberFormat="1" applyFont="1" applyFill="1" applyBorder="1" applyAlignment="1" applyProtection="1">
      <alignment horizontal="right" vertical="center"/>
    </xf>
    <xf numFmtId="41" fontId="10" fillId="0" borderId="0" xfId="4" applyNumberFormat="1" applyFont="1" applyFill="1" applyAlignment="1">
      <alignment vertical="center" wrapText="1"/>
    </xf>
    <xf numFmtId="0" fontId="24" fillId="0" borderId="0" xfId="0" applyFont="1" applyFill="1" applyAlignment="1">
      <alignment vertical="center"/>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right" vertical="center"/>
    </xf>
    <xf numFmtId="0" fontId="16" fillId="0" borderId="0" xfId="0" applyFont="1" applyFill="1" applyAlignment="1">
      <alignment horizontal="left" vertical="center"/>
    </xf>
    <xf numFmtId="0" fontId="18" fillId="0" borderId="2" xfId="0" applyFont="1" applyFill="1" applyBorder="1" applyAlignment="1">
      <alignment horizontal="center" vertical="center"/>
    </xf>
    <xf numFmtId="0" fontId="18" fillId="0" borderId="2" xfId="0" applyNumberFormat="1" applyFont="1" applyFill="1" applyBorder="1" applyAlignment="1" applyProtection="1">
      <alignment horizontal="left" vertical="center"/>
    </xf>
    <xf numFmtId="3" fontId="17" fillId="0" borderId="2" xfId="0" applyNumberFormat="1" applyFont="1" applyFill="1" applyBorder="1" applyAlignment="1" applyProtection="1">
      <alignment horizontal="right" vertical="center"/>
    </xf>
    <xf numFmtId="0" fontId="17" fillId="0" borderId="2" xfId="0" applyNumberFormat="1" applyFont="1" applyFill="1" applyBorder="1" applyAlignment="1" applyProtection="1">
      <alignment horizontal="left" vertical="center"/>
    </xf>
    <xf numFmtId="3" fontId="17" fillId="0" borderId="2" xfId="0" applyNumberFormat="1" applyFont="1" applyFill="1" applyBorder="1" applyAlignment="1" applyProtection="1">
      <alignment horizontal="right" vertical="center" wrapText="1"/>
    </xf>
    <xf numFmtId="0" fontId="26" fillId="0" borderId="2" xfId="0" applyNumberFormat="1" applyFont="1" applyFill="1" applyBorder="1" applyAlignment="1" applyProtection="1">
      <alignment horizontal="right" vertical="center"/>
    </xf>
    <xf numFmtId="0" fontId="26" fillId="0" borderId="2" xfId="0" applyNumberFormat="1" applyFont="1" applyFill="1" applyBorder="1" applyAlignment="1" applyProtection="1">
      <alignment horizontal="left" vertical="center"/>
    </xf>
    <xf numFmtId="3" fontId="18" fillId="0" borderId="2" xfId="0" applyNumberFormat="1" applyFont="1" applyFill="1" applyBorder="1" applyAlignment="1" applyProtection="1">
      <alignment horizontal="right" vertical="center" wrapText="1"/>
    </xf>
    <xf numFmtId="0" fontId="18" fillId="0" borderId="2" xfId="0" applyNumberFormat="1" applyFont="1" applyFill="1" applyBorder="1" applyAlignment="1" applyProtection="1">
      <alignment horizontal="left" vertical="center" wrapText="1"/>
    </xf>
    <xf numFmtId="0" fontId="17" fillId="0" borderId="2" xfId="0" applyNumberFormat="1" applyFont="1" applyFill="1" applyBorder="1" applyAlignment="1" applyProtection="1">
      <alignment horizontal="left" vertical="center" wrapText="1"/>
    </xf>
    <xf numFmtId="0" fontId="17" fillId="0" borderId="2" xfId="0" applyNumberFormat="1" applyFont="1" applyFill="1" applyBorder="1" applyAlignment="1" applyProtection="1">
      <alignment horizontal="right" vertical="center"/>
    </xf>
    <xf numFmtId="0" fontId="18" fillId="0" borderId="2" xfId="0" applyNumberFormat="1" applyFont="1" applyFill="1" applyBorder="1" applyAlignment="1" applyProtection="1">
      <alignment horizontal="center" vertical="center" wrapText="1"/>
    </xf>
    <xf numFmtId="38" fontId="18" fillId="0" borderId="2" xfId="0" applyNumberFormat="1" applyFont="1" applyFill="1" applyBorder="1" applyAlignment="1" applyProtection="1">
      <alignment horizontal="left" vertical="center"/>
      <protection locked="0"/>
    </xf>
    <xf numFmtId="3" fontId="17" fillId="0" borderId="2" xfId="0" applyNumberFormat="1" applyFont="1" applyFill="1" applyBorder="1" applyAlignment="1">
      <alignment vertical="center" wrapText="1"/>
    </xf>
    <xf numFmtId="38" fontId="17" fillId="0" borderId="2" xfId="0" applyNumberFormat="1" applyFont="1" applyFill="1" applyBorder="1" applyAlignment="1" applyProtection="1">
      <alignment vertical="center"/>
      <protection locked="0"/>
    </xf>
    <xf numFmtId="38" fontId="17" fillId="0" borderId="2" xfId="0" applyNumberFormat="1" applyFont="1" applyFill="1" applyBorder="1" applyAlignment="1" applyProtection="1">
      <alignment horizontal="right" vertical="center"/>
    </xf>
    <xf numFmtId="38" fontId="17" fillId="0" borderId="2" xfId="0" applyNumberFormat="1" applyFont="1" applyFill="1" applyBorder="1" applyAlignment="1">
      <alignment horizontal="right" vertical="center"/>
    </xf>
    <xf numFmtId="3" fontId="17" fillId="0" borderId="2" xfId="0" applyNumberFormat="1" applyFont="1" applyFill="1" applyBorder="1" applyAlignment="1" applyProtection="1">
      <alignment horizontal="left" vertical="center" wrapText="1"/>
    </xf>
    <xf numFmtId="38" fontId="18" fillId="0" borderId="2" xfId="0" applyNumberFormat="1" applyFont="1" applyFill="1" applyBorder="1" applyAlignment="1" applyProtection="1">
      <alignment horizontal="center" vertical="center"/>
      <protection locked="0"/>
    </xf>
    <xf numFmtId="0" fontId="24" fillId="0" borderId="0" xfId="0" applyFont="1" applyFill="1" applyAlignment="1">
      <alignment vertical="center" wrapText="1"/>
    </xf>
    <xf numFmtId="0" fontId="16" fillId="0" borderId="0" xfId="0" applyFont="1" applyFill="1" applyAlignment="1">
      <alignment vertical="center" wrapText="1"/>
    </xf>
    <xf numFmtId="181" fontId="16" fillId="0" borderId="0" xfId="0" applyNumberFormat="1" applyFont="1" applyFill="1" applyAlignment="1">
      <alignment vertical="center"/>
    </xf>
    <xf numFmtId="0" fontId="16" fillId="0" borderId="0" xfId="0" applyFont="1" applyFill="1" applyAlignment="1">
      <alignment horizontal="center" vertical="center"/>
    </xf>
    <xf numFmtId="38" fontId="16" fillId="0" borderId="0" xfId="0" applyNumberFormat="1" applyFont="1" applyFill="1" applyAlignment="1">
      <alignment vertical="center"/>
    </xf>
    <xf numFmtId="38" fontId="18" fillId="0" borderId="2" xfId="0" applyNumberFormat="1" applyFont="1" applyFill="1" applyBorder="1" applyAlignment="1">
      <alignment horizontal="center" vertical="center" wrapText="1"/>
    </xf>
    <xf numFmtId="181" fontId="18" fillId="0" borderId="2" xfId="0" applyNumberFormat="1" applyFont="1" applyFill="1" applyBorder="1" applyAlignment="1">
      <alignment horizontal="center" vertical="center" wrapText="1"/>
    </xf>
    <xf numFmtId="0" fontId="17" fillId="0" borderId="2" xfId="5" applyNumberFormat="1" applyFont="1" applyFill="1" applyBorder="1" applyAlignment="1" applyProtection="1">
      <alignment vertical="center"/>
    </xf>
    <xf numFmtId="38" fontId="17" fillId="0" borderId="2" xfId="5" applyNumberFormat="1" applyFont="1" applyFill="1" applyBorder="1" applyAlignment="1" applyProtection="1">
      <alignment horizontal="right" vertical="center"/>
    </xf>
    <xf numFmtId="180" fontId="18" fillId="0" borderId="2" xfId="0" applyNumberFormat="1" applyFont="1" applyFill="1" applyBorder="1" applyAlignment="1">
      <alignment horizontal="center" vertical="center"/>
    </xf>
    <xf numFmtId="177" fontId="17" fillId="0" borderId="2" xfId="0" applyNumberFormat="1" applyFont="1" applyFill="1" applyBorder="1" applyAlignment="1">
      <alignment horizontal="right" vertical="center"/>
    </xf>
    <xf numFmtId="38" fontId="17" fillId="0" borderId="2" xfId="0" applyNumberFormat="1" applyFont="1" applyFill="1" applyBorder="1" applyAlignment="1">
      <alignment vertical="center"/>
    </xf>
    <xf numFmtId="0" fontId="17" fillId="0" borderId="2" xfId="0" applyFont="1" applyFill="1" applyBorder="1" applyAlignment="1">
      <alignment vertical="center"/>
    </xf>
    <xf numFmtId="38" fontId="16" fillId="0" borderId="0" xfId="0" applyNumberFormat="1" applyFont="1" applyFill="1" applyAlignment="1">
      <alignment horizontal="center" vertical="center"/>
    </xf>
    <xf numFmtId="38" fontId="17" fillId="0" borderId="2" xfId="0" applyNumberFormat="1" applyFont="1" applyFill="1" applyBorder="1" applyAlignment="1" applyProtection="1">
      <alignment vertical="center"/>
    </xf>
    <xf numFmtId="3" fontId="16" fillId="0" borderId="0" xfId="0" applyNumberFormat="1" applyFont="1" applyFill="1" applyAlignment="1">
      <alignment vertical="center"/>
    </xf>
    <xf numFmtId="0" fontId="27" fillId="0" borderId="0" xfId="0" applyFont="1" applyFill="1" applyAlignment="1">
      <alignment horizontal="center" vertical="center"/>
    </xf>
    <xf numFmtId="178" fontId="16" fillId="0" borderId="0" xfId="0" applyNumberFormat="1" applyFont="1" applyFill="1" applyAlignment="1">
      <alignment vertical="center"/>
    </xf>
    <xf numFmtId="178" fontId="16" fillId="0" borderId="0" xfId="0" applyNumberFormat="1" applyFont="1" applyFill="1" applyAlignment="1">
      <alignment horizontal="right" vertical="center"/>
    </xf>
    <xf numFmtId="178" fontId="18" fillId="0" borderId="2" xfId="0" applyNumberFormat="1" applyFont="1" applyFill="1" applyBorder="1" applyAlignment="1">
      <alignment horizontal="center" vertical="center"/>
    </xf>
    <xf numFmtId="3" fontId="18" fillId="0" borderId="2" xfId="0" applyNumberFormat="1" applyFont="1" applyFill="1" applyBorder="1" applyAlignment="1" applyProtection="1">
      <alignment horizontal="left" vertical="center"/>
    </xf>
    <xf numFmtId="3" fontId="17" fillId="0" borderId="2" xfId="0" applyNumberFormat="1" applyFont="1" applyFill="1" applyBorder="1" applyAlignment="1" applyProtection="1">
      <alignment horizontal="left" vertical="center"/>
    </xf>
    <xf numFmtId="0" fontId="18" fillId="0" borderId="2" xfId="0" applyNumberFormat="1" applyFont="1" applyFill="1" applyBorder="1" applyAlignment="1" applyProtection="1">
      <alignment vertical="center"/>
    </xf>
    <xf numFmtId="0" fontId="17" fillId="0" borderId="2" xfId="0" applyNumberFormat="1" applyFont="1" applyFill="1" applyBorder="1" applyAlignment="1" applyProtection="1">
      <alignment vertical="center"/>
    </xf>
    <xf numFmtId="3" fontId="18" fillId="0" borderId="7" xfId="0" applyNumberFormat="1" applyFont="1" applyFill="1" applyBorder="1" applyAlignment="1" applyProtection="1">
      <alignment horizontal="left" vertical="center"/>
    </xf>
    <xf numFmtId="3" fontId="17" fillId="0" borderId="7" xfId="0" applyNumberFormat="1" applyFont="1" applyFill="1" applyBorder="1" applyAlignment="1" applyProtection="1">
      <alignment horizontal="right" vertical="center"/>
    </xf>
    <xf numFmtId="3" fontId="18" fillId="0" borderId="8" xfId="0" applyNumberFormat="1" applyFont="1" applyFill="1" applyBorder="1" applyAlignment="1" applyProtection="1">
      <alignment horizontal="left" vertical="center"/>
    </xf>
    <xf numFmtId="0" fontId="16" fillId="0" borderId="2" xfId="0" applyFont="1" applyFill="1" applyBorder="1" applyAlignment="1">
      <alignment vertical="center"/>
    </xf>
    <xf numFmtId="178" fontId="16" fillId="0" borderId="2" xfId="0" applyNumberFormat="1" applyFont="1" applyFill="1" applyBorder="1" applyAlignment="1">
      <alignment vertical="center"/>
    </xf>
    <xf numFmtId="178" fontId="18" fillId="0" borderId="2" xfId="0" applyNumberFormat="1" applyFont="1" applyFill="1" applyBorder="1" applyAlignment="1" applyProtection="1">
      <alignment vertical="center"/>
    </xf>
    <xf numFmtId="178" fontId="18" fillId="0" borderId="2" xfId="0" applyNumberFormat="1" applyFont="1" applyFill="1" applyBorder="1" applyAlignment="1">
      <alignment horizontal="right" vertical="center"/>
    </xf>
    <xf numFmtId="38" fontId="18" fillId="0" borderId="2" xfId="0" applyNumberFormat="1" applyFont="1" applyFill="1" applyBorder="1" applyAlignment="1">
      <alignment horizontal="right" vertical="center"/>
    </xf>
    <xf numFmtId="0" fontId="17" fillId="0" borderId="2" xfId="0" applyFont="1" applyFill="1" applyBorder="1" applyAlignment="1">
      <alignment vertical="center" wrapText="1"/>
    </xf>
    <xf numFmtId="178" fontId="17" fillId="0" borderId="2" xfId="0" applyNumberFormat="1" applyFont="1" applyFill="1" applyBorder="1" applyAlignment="1">
      <alignment horizontal="right" vertical="center"/>
    </xf>
    <xf numFmtId="1" fontId="17" fillId="0" borderId="2" xfId="0" applyNumberFormat="1" applyFont="1" applyFill="1" applyBorder="1" applyAlignment="1">
      <alignment horizontal="left" vertical="center"/>
    </xf>
    <xf numFmtId="178" fontId="17" fillId="0" borderId="2" xfId="0" applyNumberFormat="1" applyFont="1" applyFill="1" applyBorder="1" applyAlignment="1">
      <alignment vertical="center"/>
    </xf>
    <xf numFmtId="178" fontId="18" fillId="0" borderId="2" xfId="0" applyNumberFormat="1" applyFont="1" applyFill="1" applyBorder="1" applyAlignment="1">
      <alignment vertical="center"/>
    </xf>
    <xf numFmtId="0" fontId="0" fillId="3" borderId="0" xfId="0" applyFill="1"/>
    <xf numFmtId="0" fontId="0" fillId="4" borderId="0" xfId="0" applyFill="1"/>
    <xf numFmtId="0" fontId="0" fillId="5" borderId="0" xfId="0" applyFill="1"/>
    <xf numFmtId="0" fontId="18" fillId="4" borderId="2" xfId="0" applyNumberFormat="1" applyFont="1" applyFill="1" applyBorder="1" applyAlignment="1" applyProtection="1">
      <alignment horizontal="center" vertical="center"/>
    </xf>
    <xf numFmtId="0" fontId="17" fillId="4" borderId="2" xfId="0" applyNumberFormat="1" applyFont="1" applyFill="1" applyBorder="1" applyAlignment="1" applyProtection="1">
      <alignment horizontal="left" vertical="center"/>
    </xf>
    <xf numFmtId="3" fontId="17" fillId="4" borderId="2" xfId="0" applyNumberFormat="1" applyFont="1" applyFill="1" applyBorder="1" applyAlignment="1" applyProtection="1">
      <alignment horizontal="right" vertical="center"/>
    </xf>
    <xf numFmtId="3" fontId="17" fillId="4" borderId="2" xfId="0" applyNumberFormat="1" applyFont="1" applyFill="1" applyBorder="1" applyAlignment="1" applyProtection="1">
      <alignment horizontal="right" vertical="center" wrapText="1"/>
    </xf>
    <xf numFmtId="0" fontId="18" fillId="4" borderId="2" xfId="0" applyNumberFormat="1" applyFont="1" applyFill="1" applyBorder="1" applyAlignment="1" applyProtection="1">
      <alignment vertical="center"/>
    </xf>
    <xf numFmtId="0" fontId="17" fillId="4" borderId="2" xfId="0" applyNumberFormat="1" applyFont="1" applyFill="1" applyBorder="1" applyAlignment="1" applyProtection="1">
      <alignment vertical="center"/>
    </xf>
    <xf numFmtId="3" fontId="17" fillId="5" borderId="2" xfId="0" applyNumberFormat="1" applyFont="1" applyFill="1" applyBorder="1" applyAlignment="1" applyProtection="1">
      <alignment horizontal="right" vertical="center"/>
    </xf>
    <xf numFmtId="3" fontId="17" fillId="5" borderId="2" xfId="0" applyNumberFormat="1" applyFont="1" applyFill="1" applyBorder="1" applyAlignment="1" applyProtection="1">
      <alignment horizontal="right" vertical="center" wrapText="1"/>
    </xf>
    <xf numFmtId="3" fontId="17" fillId="5" borderId="7" xfId="0" applyNumberFormat="1" applyFont="1" applyFill="1" applyBorder="1" applyAlignment="1" applyProtection="1">
      <alignment horizontal="right" vertical="center" wrapText="1"/>
    </xf>
    <xf numFmtId="3" fontId="17" fillId="5" borderId="10" xfId="0" applyNumberFormat="1" applyFont="1" applyFill="1" applyBorder="1" applyAlignment="1" applyProtection="1">
      <alignment horizontal="right" vertical="center" wrapText="1"/>
    </xf>
    <xf numFmtId="3" fontId="17" fillId="4" borderId="14" xfId="0" applyNumberFormat="1" applyFont="1" applyFill="1" applyBorder="1" applyAlignment="1" applyProtection="1">
      <alignment horizontal="right" vertical="center" wrapText="1"/>
    </xf>
    <xf numFmtId="3" fontId="17" fillId="4" borderId="8" xfId="0" applyNumberFormat="1" applyFont="1" applyFill="1" applyBorder="1" applyAlignment="1" applyProtection="1">
      <alignment horizontal="right" vertical="center"/>
    </xf>
    <xf numFmtId="3" fontId="16" fillId="0" borderId="0" xfId="0" applyNumberFormat="1" applyFont="1" applyFill="1" applyAlignment="1">
      <alignment horizontal="right" vertical="center"/>
    </xf>
    <xf numFmtId="3" fontId="18" fillId="0" borderId="2" xfId="0" applyNumberFormat="1" applyFont="1" applyFill="1" applyBorder="1" applyAlignment="1">
      <alignment horizontal="center" vertical="center" wrapText="1"/>
    </xf>
    <xf numFmtId="1" fontId="18" fillId="0" borderId="2" xfId="0" applyNumberFormat="1" applyFont="1" applyFill="1" applyBorder="1" applyAlignment="1" applyProtection="1">
      <alignment horizontal="center" vertical="center"/>
      <protection locked="0"/>
    </xf>
    <xf numFmtId="1" fontId="18" fillId="0" borderId="2" xfId="0" applyNumberFormat="1" applyFont="1" applyFill="1" applyBorder="1" applyAlignment="1" applyProtection="1">
      <alignment horizontal="left" vertical="center"/>
      <protection locked="0"/>
    </xf>
    <xf numFmtId="1" fontId="17" fillId="0" borderId="2" xfId="0" applyNumberFormat="1" applyFont="1" applyFill="1" applyBorder="1" applyAlignment="1" applyProtection="1">
      <alignment horizontal="left" vertical="center"/>
      <protection locked="0"/>
    </xf>
    <xf numFmtId="10" fontId="18" fillId="0" borderId="2" xfId="0" applyNumberFormat="1" applyFont="1" applyFill="1" applyBorder="1" applyAlignment="1">
      <alignment horizontal="right" vertical="center"/>
    </xf>
    <xf numFmtId="1" fontId="17" fillId="0" borderId="2" xfId="0" applyNumberFormat="1" applyFont="1" applyFill="1" applyBorder="1" applyAlignment="1" applyProtection="1">
      <alignment vertical="center"/>
      <protection locked="0"/>
    </xf>
    <xf numFmtId="10" fontId="17" fillId="0" borderId="2" xfId="0" applyNumberFormat="1" applyFont="1" applyFill="1" applyBorder="1" applyAlignment="1">
      <alignment horizontal="right" vertical="center"/>
    </xf>
    <xf numFmtId="3" fontId="17" fillId="0" borderId="2" xfId="0" applyNumberFormat="1" applyFont="1" applyFill="1" applyBorder="1" applyAlignment="1">
      <alignment vertical="center"/>
    </xf>
    <xf numFmtId="38" fontId="18" fillId="0" borderId="2" xfId="0" applyNumberFormat="1" applyFont="1" applyFill="1" applyBorder="1" applyAlignment="1" applyProtection="1">
      <alignment horizontal="right" vertical="center"/>
    </xf>
    <xf numFmtId="178" fontId="18" fillId="0" borderId="2" xfId="0" applyNumberFormat="1" applyFont="1" applyFill="1" applyBorder="1" applyAlignment="1" applyProtection="1">
      <alignment horizontal="right" vertical="center"/>
    </xf>
    <xf numFmtId="0" fontId="24" fillId="0" borderId="2" xfId="0" applyFont="1" applyFill="1" applyBorder="1" applyAlignment="1">
      <alignment vertical="center"/>
    </xf>
    <xf numFmtId="3" fontId="18" fillId="0" borderId="2" xfId="0" applyNumberFormat="1" applyFont="1" applyFill="1" applyBorder="1" applyAlignment="1">
      <alignment horizontal="center" vertical="center"/>
    </xf>
    <xf numFmtId="38" fontId="18" fillId="0" borderId="2" xfId="0" applyNumberFormat="1" applyFont="1" applyFill="1" applyBorder="1" applyAlignment="1">
      <alignment vertical="center"/>
    </xf>
    <xf numFmtId="38" fontId="24" fillId="0" borderId="0" xfId="0" applyNumberFormat="1" applyFont="1" applyFill="1" applyAlignment="1">
      <alignment horizontal="center" vertical="center"/>
    </xf>
    <xf numFmtId="182" fontId="17" fillId="0" borderId="2" xfId="0" applyNumberFormat="1" applyFont="1" applyBorder="1" applyAlignment="1" applyProtection="1">
      <alignment vertical="center" wrapText="1"/>
      <protection locked="0"/>
    </xf>
    <xf numFmtId="182" fontId="17" fillId="0" borderId="2" xfId="0" applyNumberFormat="1" applyFont="1" applyBorder="1" applyAlignment="1">
      <alignment horizontal="right" vertical="center"/>
    </xf>
    <xf numFmtId="0" fontId="18" fillId="0" borderId="2" xfId="0" applyFont="1" applyFill="1" applyBorder="1" applyAlignment="1">
      <alignment vertical="center"/>
    </xf>
    <xf numFmtId="0" fontId="18" fillId="0" borderId="2" xfId="0" applyFont="1" applyFill="1" applyBorder="1" applyAlignment="1" applyProtection="1">
      <alignment vertical="center"/>
      <protection locked="0"/>
    </xf>
    <xf numFmtId="3" fontId="29" fillId="0" borderId="0" xfId="0" applyNumberFormat="1" applyFont="1" applyFill="1" applyAlignment="1">
      <alignment vertical="center"/>
    </xf>
    <xf numFmtId="3" fontId="18" fillId="0" borderId="0" xfId="0" applyNumberFormat="1" applyFont="1" applyFill="1" applyAlignment="1">
      <alignment vertical="center"/>
    </xf>
    <xf numFmtId="3" fontId="17" fillId="0" borderId="0" xfId="0" applyNumberFormat="1" applyFont="1" applyFill="1" applyAlignment="1">
      <alignment vertical="center"/>
    </xf>
    <xf numFmtId="3" fontId="17" fillId="0" borderId="0" xfId="0" applyNumberFormat="1" applyFont="1" applyFill="1" applyAlignment="1">
      <alignment horizontal="center" vertical="center"/>
    </xf>
    <xf numFmtId="0" fontId="16" fillId="0" borderId="0" xfId="0" applyFont="1" applyFill="1"/>
    <xf numFmtId="179" fontId="16" fillId="0" borderId="0" xfId="0" applyNumberFormat="1" applyFont="1" applyFill="1" applyAlignment="1">
      <alignment vertical="center"/>
    </xf>
    <xf numFmtId="0" fontId="17" fillId="0" borderId="2" xfId="0" applyNumberFormat="1" applyFont="1" applyFill="1" applyBorder="1" applyAlignment="1" applyProtection="1">
      <alignment vertical="center" wrapText="1"/>
    </xf>
    <xf numFmtId="3" fontId="17" fillId="0" borderId="2" xfId="0" applyNumberFormat="1" applyFont="1" applyFill="1" applyBorder="1" applyAlignment="1">
      <alignment horizontal="right" vertical="center"/>
    </xf>
    <xf numFmtId="3" fontId="18" fillId="0" borderId="2" xfId="0" applyNumberFormat="1" applyFont="1" applyFill="1" applyBorder="1" applyAlignment="1">
      <alignment vertical="center"/>
    </xf>
    <xf numFmtId="182" fontId="17" fillId="0" borderId="2" xfId="0" applyNumberFormat="1" applyFont="1" applyFill="1" applyBorder="1" applyAlignment="1" applyProtection="1">
      <alignment vertical="center" wrapText="1"/>
    </xf>
    <xf numFmtId="1" fontId="18" fillId="0" borderId="2" xfId="0" applyNumberFormat="1" applyFont="1" applyFill="1" applyBorder="1" applyAlignment="1">
      <alignment horizontal="left" vertical="center"/>
    </xf>
    <xf numFmtId="182" fontId="17" fillId="0" borderId="2" xfId="0" applyNumberFormat="1" applyFont="1" applyFill="1" applyBorder="1" applyAlignment="1" applyProtection="1">
      <alignment vertical="center" wrapText="1"/>
      <protection locked="0"/>
    </xf>
    <xf numFmtId="182" fontId="17" fillId="0" borderId="2" xfId="0" applyNumberFormat="1" applyFont="1" applyFill="1" applyBorder="1" applyAlignment="1">
      <alignment vertical="center" wrapText="1"/>
    </xf>
    <xf numFmtId="3" fontId="16" fillId="0" borderId="2" xfId="0" applyNumberFormat="1" applyFont="1" applyFill="1" applyBorder="1" applyAlignment="1">
      <alignment vertical="center"/>
    </xf>
    <xf numFmtId="38" fontId="16" fillId="0" borderId="2" xfId="0" applyNumberFormat="1" applyFont="1" applyFill="1" applyBorder="1" applyAlignment="1">
      <alignment vertical="center"/>
    </xf>
    <xf numFmtId="3" fontId="17" fillId="0" borderId="2" xfId="0" applyNumberFormat="1" applyFont="1" applyFill="1" applyBorder="1" applyAlignment="1">
      <alignment horizontal="center" vertical="center"/>
    </xf>
    <xf numFmtId="0" fontId="30" fillId="0" borderId="0" xfId="0" applyFont="1"/>
    <xf numFmtId="0" fontId="16" fillId="0" borderId="0" xfId="0" applyFont="1"/>
    <xf numFmtId="0" fontId="32" fillId="0" borderId="0" xfId="0" applyFont="1" applyAlignment="1">
      <alignment horizontal="left"/>
    </xf>
    <xf numFmtId="0" fontId="34" fillId="0" borderId="0" xfId="0" applyFont="1"/>
    <xf numFmtId="0" fontId="35" fillId="0" borderId="0" xfId="0" applyFont="1"/>
    <xf numFmtId="0" fontId="33" fillId="0" borderId="0" xfId="0" applyFont="1" applyAlignment="1"/>
    <xf numFmtId="0" fontId="4" fillId="4" borderId="17" xfId="0" applyNumberFormat="1" applyFont="1" applyFill="1" applyBorder="1" applyAlignment="1" applyProtection="1">
      <alignment horizontal="center" vertical="center"/>
    </xf>
    <xf numFmtId="0" fontId="4" fillId="4" borderId="15" xfId="0" applyNumberFormat="1" applyFont="1" applyFill="1" applyBorder="1" applyAlignment="1" applyProtection="1">
      <alignment horizontal="left" vertical="center"/>
    </xf>
    <xf numFmtId="3" fontId="4" fillId="4" borderId="15" xfId="0" applyNumberFormat="1" applyFont="1" applyFill="1" applyBorder="1" applyAlignment="1" applyProtection="1">
      <alignment horizontal="right" vertical="center"/>
    </xf>
    <xf numFmtId="0" fontId="4" fillId="4" borderId="15" xfId="0" applyNumberFormat="1" applyFont="1" applyFill="1" applyBorder="1" applyAlignment="1" applyProtection="1">
      <alignment horizontal="right" vertical="center"/>
    </xf>
    <xf numFmtId="0" fontId="0" fillId="4" borderId="15" xfId="0" applyNumberFormat="1" applyFont="1" applyFill="1" applyBorder="1" applyAlignment="1" applyProtection="1">
      <alignment horizontal="right" vertical="center"/>
    </xf>
    <xf numFmtId="182" fontId="17" fillId="4" borderId="2" xfId="0" applyNumberFormat="1" applyFont="1" applyFill="1" applyBorder="1" applyAlignment="1" applyProtection="1">
      <alignment vertical="center" wrapText="1"/>
      <protection locked="0"/>
    </xf>
    <xf numFmtId="178" fontId="17" fillId="4" borderId="2" xfId="0" applyNumberFormat="1" applyFont="1" applyFill="1" applyBorder="1" applyAlignment="1">
      <alignment horizontal="right" vertical="center"/>
    </xf>
    <xf numFmtId="38" fontId="17" fillId="4" borderId="2" xfId="0" applyNumberFormat="1" applyFont="1" applyFill="1" applyBorder="1" applyAlignment="1">
      <alignment horizontal="right" vertical="center"/>
    </xf>
    <xf numFmtId="1" fontId="17" fillId="4" borderId="2" xfId="0" applyNumberFormat="1" applyFont="1" applyFill="1" applyBorder="1" applyAlignment="1">
      <alignment horizontal="left" vertical="center"/>
    </xf>
    <xf numFmtId="3" fontId="18" fillId="4" borderId="0" xfId="0" applyNumberFormat="1" applyFont="1" applyFill="1" applyAlignment="1">
      <alignment horizontal="center" vertical="center"/>
    </xf>
    <xf numFmtId="178" fontId="18" fillId="4" borderId="2" xfId="0" applyNumberFormat="1" applyFont="1" applyFill="1" applyBorder="1" applyAlignment="1">
      <alignment horizontal="right" vertical="center"/>
    </xf>
    <xf numFmtId="38" fontId="18" fillId="4" borderId="2" xfId="0" applyNumberFormat="1" applyFont="1" applyFill="1" applyBorder="1" applyAlignment="1">
      <alignment vertical="center"/>
    </xf>
    <xf numFmtId="0" fontId="16" fillId="4" borderId="0" xfId="0" applyFont="1" applyFill="1"/>
    <xf numFmtId="178" fontId="17" fillId="4" borderId="19" xfId="0" applyNumberFormat="1" applyFont="1" applyFill="1" applyBorder="1" applyAlignment="1">
      <alignment horizontal="right" vertical="center"/>
    </xf>
    <xf numFmtId="38" fontId="17" fillId="4" borderId="19" xfId="0" applyNumberFormat="1" applyFont="1" applyFill="1" applyBorder="1" applyAlignment="1">
      <alignment horizontal="right" vertical="center"/>
    </xf>
    <xf numFmtId="1" fontId="17" fillId="4" borderId="19" xfId="0" applyNumberFormat="1" applyFont="1" applyFill="1" applyBorder="1" applyAlignment="1">
      <alignment horizontal="left" vertical="center"/>
    </xf>
    <xf numFmtId="178" fontId="18" fillId="4" borderId="19" xfId="0" applyNumberFormat="1" applyFont="1" applyFill="1" applyBorder="1" applyAlignment="1">
      <alignment horizontal="right" vertical="center"/>
    </xf>
    <xf numFmtId="38" fontId="18" fillId="4" borderId="19" xfId="0" applyNumberFormat="1" applyFont="1" applyFill="1" applyBorder="1" applyAlignment="1">
      <alignment vertical="center"/>
    </xf>
    <xf numFmtId="182" fontId="17" fillId="4" borderId="19" xfId="0" applyNumberFormat="1" applyFont="1" applyFill="1" applyBorder="1" applyAlignment="1" applyProtection="1">
      <alignment horizontal="center" vertical="center" wrapText="1"/>
      <protection locked="0"/>
    </xf>
    <xf numFmtId="182" fontId="4" fillId="4" borderId="2" xfId="0" applyNumberFormat="1" applyFont="1" applyFill="1" applyBorder="1" applyAlignment="1" applyProtection="1">
      <alignment horizontal="left" vertical="center" wrapText="1"/>
      <protection locked="0"/>
    </xf>
    <xf numFmtId="3" fontId="16" fillId="0" borderId="19" xfId="0" applyNumberFormat="1" applyFont="1" applyFill="1" applyBorder="1" applyAlignment="1">
      <alignment vertical="center"/>
    </xf>
    <xf numFmtId="38" fontId="16" fillId="0" borderId="19" xfId="0" applyNumberFormat="1" applyFont="1" applyFill="1" applyBorder="1" applyAlignment="1">
      <alignment vertical="center"/>
    </xf>
    <xf numFmtId="178" fontId="17" fillId="0" borderId="19" xfId="0" applyNumberFormat="1" applyFont="1" applyFill="1" applyBorder="1" applyAlignment="1">
      <alignment horizontal="right" vertical="center"/>
    </xf>
    <xf numFmtId="38" fontId="17" fillId="0" borderId="19" xfId="0" applyNumberFormat="1" applyFont="1" applyFill="1" applyBorder="1" applyAlignment="1">
      <alignment horizontal="right" vertical="center"/>
    </xf>
    <xf numFmtId="0" fontId="4" fillId="0" borderId="19" xfId="0" applyNumberFormat="1" applyFont="1" applyFill="1" applyBorder="1" applyAlignment="1" applyProtection="1">
      <alignment horizontal="left" vertical="center"/>
    </xf>
    <xf numFmtId="38" fontId="17" fillId="0" borderId="19" xfId="0" applyNumberFormat="1" applyFont="1" applyFill="1" applyBorder="1" applyAlignment="1">
      <alignment vertical="center"/>
    </xf>
    <xf numFmtId="180" fontId="18" fillId="0" borderId="19" xfId="0" applyNumberFormat="1" applyFont="1" applyFill="1" applyBorder="1" applyAlignment="1">
      <alignment horizontal="center" vertical="center"/>
    </xf>
    <xf numFmtId="178" fontId="4" fillId="0" borderId="19" xfId="0" applyNumberFormat="1" applyFont="1" applyFill="1" applyBorder="1" applyAlignment="1">
      <alignment vertical="center"/>
    </xf>
    <xf numFmtId="182" fontId="17" fillId="0" borderId="19" xfId="0" applyNumberFormat="1" applyFont="1" applyBorder="1" applyAlignment="1">
      <alignment horizontal="right" vertical="center"/>
    </xf>
    <xf numFmtId="38" fontId="17" fillId="4" borderId="2" xfId="0" applyNumberFormat="1" applyFont="1" applyFill="1" applyBorder="1" applyAlignment="1" applyProtection="1">
      <alignment vertical="center"/>
    </xf>
    <xf numFmtId="38" fontId="24" fillId="0" borderId="0" xfId="0" applyNumberFormat="1" applyFont="1" applyFill="1" applyAlignment="1">
      <alignment vertical="center"/>
    </xf>
    <xf numFmtId="3" fontId="16" fillId="4" borderId="0" xfId="0" applyNumberFormat="1" applyFont="1" applyFill="1" applyAlignment="1">
      <alignment vertical="center"/>
    </xf>
    <xf numFmtId="3" fontId="18" fillId="4" borderId="2" xfId="0" applyNumberFormat="1" applyFont="1" applyFill="1" applyBorder="1" applyAlignment="1">
      <alignment horizontal="center" vertical="center" wrapText="1"/>
    </xf>
    <xf numFmtId="38" fontId="17" fillId="4" borderId="2" xfId="0" applyNumberFormat="1" applyFont="1" applyFill="1" applyBorder="1" applyAlignment="1">
      <alignment vertical="center"/>
    </xf>
    <xf numFmtId="38" fontId="17" fillId="4" borderId="19" xfId="0" applyNumberFormat="1" applyFont="1" applyFill="1" applyBorder="1" applyAlignment="1">
      <alignment vertical="center"/>
    </xf>
    <xf numFmtId="0" fontId="16" fillId="4" borderId="19" xfId="0" applyFont="1" applyFill="1" applyBorder="1" applyAlignment="1">
      <alignment vertical="center"/>
    </xf>
    <xf numFmtId="178" fontId="18" fillId="4" borderId="2" xfId="0" applyNumberFormat="1" applyFont="1" applyFill="1" applyBorder="1" applyAlignment="1">
      <alignment vertical="center"/>
    </xf>
    <xf numFmtId="0" fontId="16" fillId="4" borderId="0" xfId="0" applyFont="1" applyFill="1" applyAlignment="1">
      <alignment vertical="center"/>
    </xf>
    <xf numFmtId="3" fontId="17" fillId="7" borderId="2" xfId="0" applyNumberFormat="1" applyFont="1" applyFill="1" applyBorder="1" applyAlignment="1" applyProtection="1">
      <alignment horizontal="right" vertical="center"/>
    </xf>
    <xf numFmtId="3" fontId="17" fillId="8" borderId="2" xfId="0" applyNumberFormat="1" applyFont="1" applyFill="1" applyBorder="1" applyAlignment="1" applyProtection="1">
      <alignment horizontal="right" vertical="center"/>
    </xf>
    <xf numFmtId="0" fontId="4" fillId="4" borderId="2" xfId="0" applyNumberFormat="1" applyFont="1" applyFill="1" applyBorder="1" applyAlignment="1" applyProtection="1">
      <alignment vertical="center"/>
    </xf>
    <xf numFmtId="3" fontId="17" fillId="8" borderId="2" xfId="0" applyNumberFormat="1" applyFont="1" applyFill="1" applyBorder="1" applyAlignment="1" applyProtection="1">
      <alignment horizontal="right" vertical="center" wrapText="1"/>
    </xf>
    <xf numFmtId="0" fontId="17" fillId="4" borderId="19" xfId="0" applyNumberFormat="1" applyFont="1" applyFill="1" applyBorder="1" applyAlignment="1" applyProtection="1">
      <alignment horizontal="left" vertical="center"/>
    </xf>
    <xf numFmtId="0" fontId="4" fillId="4" borderId="19" xfId="0" applyNumberFormat="1" applyFont="1" applyFill="1" applyBorder="1" applyAlignment="1" applyProtection="1">
      <alignment vertical="center"/>
    </xf>
    <xf numFmtId="3" fontId="17" fillId="5" borderId="19" xfId="0" applyNumberFormat="1" applyFont="1" applyFill="1" applyBorder="1" applyAlignment="1" applyProtection="1">
      <alignment horizontal="right" vertical="center"/>
    </xf>
    <xf numFmtId="3" fontId="17" fillId="4" borderId="19" xfId="0" applyNumberFormat="1" applyFont="1" applyFill="1" applyBorder="1" applyAlignment="1" applyProtection="1">
      <alignment horizontal="right" vertical="center"/>
    </xf>
    <xf numFmtId="3" fontId="17" fillId="5" borderId="19" xfId="0" applyNumberFormat="1" applyFont="1" applyFill="1" applyBorder="1" applyAlignment="1" applyProtection="1">
      <alignment horizontal="right" vertical="center" wrapText="1"/>
    </xf>
    <xf numFmtId="3" fontId="17" fillId="4" borderId="19" xfId="0" applyNumberFormat="1" applyFont="1" applyFill="1" applyBorder="1" applyAlignment="1" applyProtection="1">
      <alignment horizontal="right" vertical="center" wrapText="1"/>
    </xf>
    <xf numFmtId="0" fontId="17" fillId="4" borderId="19" xfId="0" applyNumberFormat="1" applyFont="1" applyFill="1" applyBorder="1" applyAlignment="1" applyProtection="1">
      <alignment vertical="center"/>
    </xf>
    <xf numFmtId="3" fontId="0" fillId="0" borderId="0" xfId="0" applyNumberFormat="1"/>
    <xf numFmtId="3" fontId="17" fillId="9" borderId="2" xfId="0" applyNumberFormat="1" applyFont="1" applyFill="1" applyBorder="1" applyAlignment="1" applyProtection="1">
      <alignment horizontal="right" vertical="center"/>
    </xf>
    <xf numFmtId="3" fontId="4" fillId="0" borderId="2" xfId="0" applyNumberFormat="1" applyFont="1" applyFill="1" applyBorder="1" applyAlignment="1" applyProtection="1">
      <alignment horizontal="left" vertical="center"/>
    </xf>
    <xf numFmtId="3" fontId="5" fillId="0" borderId="2" xfId="0" applyNumberFormat="1" applyFont="1" applyFill="1" applyBorder="1" applyAlignment="1" applyProtection="1">
      <alignment horizontal="left" vertical="center"/>
    </xf>
    <xf numFmtId="3" fontId="17" fillId="9" borderId="8" xfId="0" applyNumberFormat="1" applyFont="1" applyFill="1" applyBorder="1" applyAlignment="1" applyProtection="1">
      <alignment horizontal="right" vertical="center"/>
    </xf>
    <xf numFmtId="3" fontId="17" fillId="10" borderId="2" xfId="0" applyNumberFormat="1" applyFont="1" applyFill="1" applyBorder="1" applyAlignment="1" applyProtection="1">
      <alignment horizontal="right" vertical="center"/>
    </xf>
    <xf numFmtId="3" fontId="17" fillId="11" borderId="2"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left" vertical="center"/>
    </xf>
    <xf numFmtId="0" fontId="5" fillId="0" borderId="2" xfId="0" applyNumberFormat="1" applyFont="1" applyFill="1" applyBorder="1" applyAlignment="1" applyProtection="1">
      <alignment vertical="center"/>
    </xf>
    <xf numFmtId="0" fontId="4" fillId="0" borderId="2" xfId="0" applyNumberFormat="1" applyFont="1" applyFill="1" applyBorder="1" applyAlignment="1" applyProtection="1">
      <alignment vertical="center"/>
    </xf>
    <xf numFmtId="178" fontId="16" fillId="0" borderId="20" xfId="0" applyNumberFormat="1" applyFont="1" applyFill="1" applyBorder="1" applyAlignment="1">
      <alignment vertical="center"/>
    </xf>
    <xf numFmtId="3" fontId="17" fillId="0" borderId="20"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left" vertical="center"/>
    </xf>
    <xf numFmtId="0" fontId="5" fillId="0" borderId="20" xfId="0" applyNumberFormat="1" applyFont="1" applyFill="1" applyBorder="1" applyAlignment="1" applyProtection="1">
      <alignment horizontal="left" vertical="center"/>
    </xf>
    <xf numFmtId="3" fontId="17" fillId="8" borderId="20" xfId="0" applyNumberFormat="1" applyFont="1" applyFill="1" applyBorder="1" applyAlignment="1" applyProtection="1">
      <alignment horizontal="right" vertical="center"/>
    </xf>
    <xf numFmtId="38" fontId="17" fillId="0" borderId="20" xfId="5" applyNumberFormat="1" applyFont="1" applyFill="1" applyBorder="1" applyAlignment="1" applyProtection="1">
      <alignment horizontal="right" vertical="center"/>
    </xf>
    <xf numFmtId="0" fontId="16" fillId="0" borderId="20" xfId="0" applyFont="1" applyFill="1" applyBorder="1" applyAlignment="1">
      <alignment vertical="center" wrapText="1"/>
    </xf>
    <xf numFmtId="0" fontId="16" fillId="0" borderId="20" xfId="0" applyFont="1" applyFill="1" applyBorder="1" applyAlignment="1">
      <alignment vertical="center"/>
    </xf>
    <xf numFmtId="3" fontId="17" fillId="8" borderId="2" xfId="0" applyNumberFormat="1" applyFont="1" applyFill="1" applyBorder="1" applyAlignment="1">
      <alignment vertical="center" wrapText="1"/>
    </xf>
    <xf numFmtId="38" fontId="10" fillId="0" borderId="2" xfId="0" applyNumberFormat="1" applyFont="1" applyFill="1" applyBorder="1" applyAlignment="1" applyProtection="1">
      <alignment vertical="center"/>
    </xf>
    <xf numFmtId="0" fontId="10" fillId="0" borderId="20" xfId="0" applyFont="1" applyFill="1" applyBorder="1" applyAlignment="1">
      <alignment vertical="center" wrapText="1"/>
    </xf>
    <xf numFmtId="38" fontId="17" fillId="0" borderId="20" xfId="0" applyNumberFormat="1" applyFont="1" applyFill="1" applyBorder="1" applyAlignment="1" applyProtection="1">
      <alignment vertical="center"/>
    </xf>
    <xf numFmtId="3" fontId="4" fillId="12" borderId="21" xfId="0" applyNumberFormat="1" applyFont="1" applyFill="1" applyBorder="1" applyAlignment="1" applyProtection="1">
      <alignment horizontal="right" vertical="center"/>
    </xf>
    <xf numFmtId="41" fontId="12" fillId="8" borderId="2" xfId="2" applyFont="1" applyFill="1" applyBorder="1" applyAlignment="1">
      <alignment horizontal="right" vertical="center" wrapText="1"/>
    </xf>
    <xf numFmtId="0" fontId="31" fillId="0" borderId="0" xfId="0" applyFont="1" applyAlignment="1">
      <alignment horizontal="left"/>
    </xf>
    <xf numFmtId="0" fontId="33" fillId="0" borderId="0" xfId="0" applyFont="1" applyAlignment="1">
      <alignment horizontal="center" vertical="center"/>
    </xf>
    <xf numFmtId="0" fontId="33" fillId="0" borderId="0" xfId="0" applyFont="1" applyAlignment="1">
      <alignment horizontal="center"/>
    </xf>
    <xf numFmtId="0" fontId="34" fillId="0" borderId="0" xfId="0" applyFont="1" applyAlignment="1">
      <alignment horizontal="center"/>
    </xf>
    <xf numFmtId="57" fontId="34" fillId="0" borderId="0" xfId="0" applyNumberFormat="1" applyFont="1" applyAlignment="1">
      <alignment horizontal="center"/>
    </xf>
    <xf numFmtId="3" fontId="19" fillId="0" borderId="0" xfId="0" applyNumberFormat="1" applyFont="1" applyFill="1" applyAlignment="1">
      <alignment horizontal="center" vertical="center"/>
    </xf>
    <xf numFmtId="3" fontId="16" fillId="0" borderId="1" xfId="0" applyNumberFormat="1" applyFont="1" applyFill="1" applyBorder="1" applyAlignment="1">
      <alignment horizontal="right" vertical="center"/>
    </xf>
    <xf numFmtId="0" fontId="18" fillId="4" borderId="11" xfId="0" applyNumberFormat="1" applyFont="1" applyFill="1" applyBorder="1" applyAlignment="1" applyProtection="1">
      <alignment horizontal="center" vertical="center" wrapText="1"/>
    </xf>
    <xf numFmtId="0" fontId="18" fillId="4" borderId="13" xfId="0" applyNumberFormat="1" applyFont="1" applyFill="1" applyBorder="1" applyAlignment="1" applyProtection="1">
      <alignment horizontal="center" vertical="center" wrapText="1"/>
    </xf>
    <xf numFmtId="0" fontId="18" fillId="4" borderId="1"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0" fontId="18" fillId="4" borderId="8" xfId="0" applyNumberFormat="1" applyFont="1" applyFill="1" applyBorder="1" applyAlignment="1" applyProtection="1">
      <alignment horizontal="center" vertical="center" wrapText="1"/>
    </xf>
    <xf numFmtId="0" fontId="18" fillId="4" borderId="7" xfId="0" applyNumberFormat="1" applyFont="1" applyFill="1" applyBorder="1" applyAlignment="1" applyProtection="1">
      <alignment horizontal="center" vertical="center" wrapText="1"/>
    </xf>
    <xf numFmtId="0" fontId="18" fillId="4" borderId="2" xfId="0" applyNumberFormat="1" applyFont="1" applyFill="1" applyBorder="1" applyAlignment="1" applyProtection="1">
      <alignment horizontal="center" vertical="center" wrapText="1"/>
    </xf>
    <xf numFmtId="0" fontId="18" fillId="4" borderId="14" xfId="0" applyNumberFormat="1" applyFont="1" applyFill="1" applyBorder="1" applyAlignment="1" applyProtection="1">
      <alignment horizontal="center" vertical="center" wrapText="1"/>
    </xf>
    <xf numFmtId="0" fontId="28" fillId="6" borderId="0" xfId="0" applyNumberFormat="1" applyFont="1" applyFill="1" applyAlignment="1" applyProtection="1">
      <alignment horizontal="center" vertical="center"/>
    </xf>
    <xf numFmtId="0" fontId="4" fillId="6" borderId="1" xfId="0" applyNumberFormat="1" applyFont="1" applyFill="1" applyBorder="1" applyAlignment="1" applyProtection="1">
      <alignment horizontal="left" vertical="center"/>
    </xf>
    <xf numFmtId="0" fontId="17" fillId="6" borderId="1" xfId="0" applyNumberFormat="1" applyFont="1" applyFill="1" applyBorder="1" applyAlignment="1" applyProtection="1">
      <alignment horizontal="left" vertical="center"/>
    </xf>
    <xf numFmtId="0" fontId="18" fillId="4" borderId="8" xfId="0" applyNumberFormat="1" applyFont="1" applyFill="1" applyBorder="1" applyAlignment="1" applyProtection="1">
      <alignment horizontal="center" vertical="center"/>
    </xf>
    <xf numFmtId="0" fontId="18" fillId="4" borderId="5" xfId="0" applyNumberFormat="1" applyFont="1" applyFill="1" applyBorder="1" applyAlignment="1" applyProtection="1">
      <alignment horizontal="center" vertical="center"/>
    </xf>
    <xf numFmtId="0" fontId="18" fillId="4" borderId="2" xfId="0" applyNumberFormat="1" applyFont="1" applyFill="1" applyBorder="1" applyAlignment="1" applyProtection="1">
      <alignment horizontal="center" vertical="center"/>
    </xf>
    <xf numFmtId="0" fontId="18" fillId="4" borderId="7" xfId="0" applyNumberFormat="1" applyFont="1" applyFill="1" applyBorder="1" applyAlignment="1" applyProtection="1">
      <alignment horizontal="center" vertical="center"/>
    </xf>
    <xf numFmtId="0" fontId="18" fillId="4" borderId="9" xfId="0" applyNumberFormat="1" applyFont="1" applyFill="1" applyBorder="1" applyAlignment="1" applyProtection="1">
      <alignment horizontal="center" vertical="center"/>
    </xf>
    <xf numFmtId="0" fontId="18" fillId="4" borderId="10" xfId="0" applyNumberFormat="1" applyFont="1" applyFill="1" applyBorder="1" applyAlignment="1" applyProtection="1">
      <alignment horizontal="center" vertical="center"/>
    </xf>
    <xf numFmtId="0" fontId="18" fillId="4" borderId="12" xfId="0" applyNumberFormat="1" applyFont="1" applyFill="1" applyBorder="1" applyAlignment="1" applyProtection="1">
      <alignment horizontal="center" vertical="center"/>
    </xf>
    <xf numFmtId="0" fontId="18" fillId="4" borderId="9" xfId="0" applyNumberFormat="1" applyFont="1" applyFill="1" applyBorder="1" applyAlignment="1" applyProtection="1">
      <alignment horizontal="center" vertical="center" wrapText="1"/>
    </xf>
    <xf numFmtId="0" fontId="19" fillId="0" borderId="0" xfId="0" applyFont="1" applyFill="1" applyAlignment="1">
      <alignment horizontal="center" vertical="center"/>
    </xf>
    <xf numFmtId="0" fontId="18" fillId="0" borderId="2" xfId="0" applyFont="1" applyFill="1" applyBorder="1" applyAlignment="1">
      <alignment horizontal="center" vertical="center"/>
    </xf>
    <xf numFmtId="178" fontId="18" fillId="0" borderId="2" xfId="0" applyNumberFormat="1" applyFont="1" applyFill="1" applyBorder="1" applyAlignment="1">
      <alignment horizontal="center" vertical="center"/>
    </xf>
    <xf numFmtId="181" fontId="16" fillId="0" borderId="1" xfId="0" applyNumberFormat="1" applyFont="1" applyFill="1" applyBorder="1" applyAlignment="1">
      <alignment horizontal="right" vertical="center"/>
    </xf>
    <xf numFmtId="3" fontId="21" fillId="0" borderId="0" xfId="4" applyNumberFormat="1" applyFont="1" applyFill="1" applyBorder="1" applyAlignment="1">
      <alignment horizontal="center" vertical="center" wrapText="1"/>
    </xf>
    <xf numFmtId="0" fontId="10" fillId="0" borderId="1" xfId="4" applyNumberFormat="1" applyFont="1" applyFill="1" applyBorder="1" applyAlignment="1" applyProtection="1">
      <alignment horizontal="center" vertical="center" wrapText="1"/>
    </xf>
    <xf numFmtId="0" fontId="4" fillId="0" borderId="6" xfId="4" applyFont="1" applyFill="1" applyBorder="1" applyAlignment="1">
      <alignment horizontal="left" vertical="center" wrapText="1"/>
    </xf>
    <xf numFmtId="3" fontId="19" fillId="0" borderId="0" xfId="4" applyNumberFormat="1" applyFont="1" applyFill="1" applyBorder="1" applyAlignment="1">
      <alignment horizontal="center" vertical="center"/>
    </xf>
    <xf numFmtId="0" fontId="28" fillId="4" borderId="0" xfId="0" applyNumberFormat="1" applyFont="1" applyFill="1" applyAlignment="1" applyProtection="1">
      <alignment horizontal="center" vertical="center"/>
    </xf>
    <xf numFmtId="0" fontId="4" fillId="4" borderId="1" xfId="0" applyNumberFormat="1" applyFont="1" applyFill="1" applyBorder="1" applyAlignment="1" applyProtection="1">
      <alignment horizontal="left" vertical="center"/>
    </xf>
    <xf numFmtId="0" fontId="4" fillId="4" borderId="15" xfId="0" applyNumberFormat="1" applyFont="1" applyFill="1" applyBorder="1" applyAlignment="1" applyProtection="1">
      <alignment horizontal="center" vertical="center"/>
    </xf>
    <xf numFmtId="0" fontId="4" fillId="4" borderId="17" xfId="0" applyNumberFormat="1" applyFont="1" applyFill="1" applyBorder="1" applyAlignment="1" applyProtection="1">
      <alignment horizontal="center" vertical="center"/>
    </xf>
    <xf numFmtId="0" fontId="4" fillId="4" borderId="16" xfId="0" applyNumberFormat="1" applyFont="1" applyFill="1" applyBorder="1" applyAlignment="1" applyProtection="1">
      <alignment horizontal="center" vertical="center"/>
    </xf>
    <xf numFmtId="0" fontId="4" fillId="4" borderId="18" xfId="0" applyNumberFormat="1" applyFont="1" applyFill="1" applyBorder="1" applyAlignment="1" applyProtection="1">
      <alignment horizontal="center" vertical="center"/>
    </xf>
    <xf numFmtId="0" fontId="11" fillId="0" borderId="0" xfId="6" applyFont="1" applyAlignment="1">
      <alignment horizontal="center" vertical="center" wrapText="1"/>
    </xf>
    <xf numFmtId="178" fontId="10" fillId="0" borderId="0" xfId="3" applyNumberFormat="1" applyFont="1" applyFill="1" applyBorder="1" applyAlignment="1">
      <alignment horizontal="right" vertical="center"/>
    </xf>
    <xf numFmtId="176" fontId="14" fillId="0" borderId="2" xfId="0" applyNumberFormat="1" applyFont="1" applyFill="1" applyBorder="1" applyAlignment="1">
      <alignment horizontal="center"/>
    </xf>
    <xf numFmtId="0" fontId="13" fillId="0" borderId="2" xfId="0" applyFont="1" applyFill="1" applyBorder="1" applyAlignment="1">
      <alignment horizontal="center" vertical="center" wrapText="1" shrinkToFit="1"/>
    </xf>
    <xf numFmtId="0" fontId="3" fillId="0" borderId="0" xfId="3" applyFont="1" applyAlignment="1">
      <alignment horizontal="center"/>
    </xf>
    <xf numFmtId="0" fontId="4" fillId="0" borderId="2" xfId="3" applyNumberFormat="1" applyFont="1" applyFill="1" applyBorder="1" applyAlignment="1" applyProtection="1">
      <alignment horizontal="center" vertical="center"/>
    </xf>
    <xf numFmtId="0" fontId="39" fillId="0" borderId="3" xfId="10" applyFont="1" applyBorder="1" applyAlignment="1">
      <alignment horizontal="left" vertical="center" shrinkToFit="1"/>
    </xf>
    <xf numFmtId="183" fontId="39" fillId="0" borderId="3" xfId="10" applyNumberFormat="1" applyFont="1" applyBorder="1" applyAlignment="1">
      <alignment horizontal="right" vertical="center" shrinkToFit="1"/>
    </xf>
    <xf numFmtId="0" fontId="5" fillId="0" borderId="21" xfId="8" applyNumberFormat="1" applyFont="1" applyFill="1" applyBorder="1" applyAlignment="1" applyProtection="1">
      <alignment horizontal="left" vertical="center"/>
    </xf>
    <xf numFmtId="0" fontId="5" fillId="0" borderId="21" xfId="8" applyNumberFormat="1" applyFont="1" applyFill="1" applyBorder="1" applyAlignment="1" applyProtection="1">
      <alignment vertical="center"/>
    </xf>
    <xf numFmtId="0" fontId="4" fillId="0" borderId="21" xfId="8" applyNumberFormat="1" applyFont="1" applyFill="1" applyBorder="1" applyAlignment="1" applyProtection="1">
      <alignment horizontal="left" vertical="center"/>
    </xf>
    <xf numFmtId="0" fontId="4" fillId="0" borderId="21" xfId="8" applyNumberFormat="1" applyFont="1" applyFill="1" applyBorder="1" applyAlignment="1" applyProtection="1">
      <alignment vertical="center"/>
    </xf>
    <xf numFmtId="178" fontId="2" fillId="0" borderId="21" xfId="8" applyNumberFormat="1" applyFont="1" applyBorder="1"/>
    <xf numFmtId="3" fontId="6" fillId="0" borderId="22" xfId="0" applyNumberFormat="1" applyFont="1" applyFill="1" applyBorder="1" applyAlignment="1">
      <alignment horizontal="right" vertical="center" shrinkToFit="1"/>
    </xf>
    <xf numFmtId="0" fontId="7" fillId="0" borderId="21" xfId="8" applyFont="1" applyBorder="1" applyAlignment="1">
      <alignment horizontal="left"/>
    </xf>
    <xf numFmtId="0" fontId="7" fillId="0" borderId="21" xfId="8" applyFont="1" applyBorder="1"/>
    <xf numFmtId="0" fontId="8" fillId="0" borderId="21" xfId="8" applyFont="1" applyBorder="1" applyAlignment="1">
      <alignment horizontal="left"/>
    </xf>
    <xf numFmtId="0" fontId="8" fillId="0" borderId="21" xfId="8" applyFont="1" applyBorder="1"/>
    <xf numFmtId="178" fontId="1" fillId="0" borderId="21" xfId="8" applyNumberFormat="1" applyFont="1" applyBorder="1"/>
    <xf numFmtId="3" fontId="40" fillId="0" borderId="3" xfId="0" applyNumberFormat="1" applyFont="1" applyBorder="1" applyAlignment="1">
      <alignment horizontal="right" vertical="center" shrinkToFit="1"/>
    </xf>
    <xf numFmtId="178" fontId="41" fillId="0" borderId="21" xfId="8" applyNumberFormat="1" applyFont="1" applyBorder="1"/>
  </cellXfs>
  <cellStyles count="11">
    <cellStyle name="常规" xfId="0" builtinId="0"/>
    <cellStyle name="常规 2" xfId="3"/>
    <cellStyle name="常规 2 2" xfId="8"/>
    <cellStyle name="常规 3" xfId="4"/>
    <cellStyle name="常规 3 2" xfId="9"/>
    <cellStyle name="常规 4" xfId="10"/>
    <cellStyle name="常规_2014年度广西壮族自治区本级部门决算收支汇总表" xfId="1"/>
    <cellStyle name="常规_Sheet1" xfId="5"/>
    <cellStyle name="常规_区直一级预算单位2013年部门决算收支数" xfId="6"/>
    <cellStyle name="千位分隔[0] 2" xfId="2"/>
    <cellStyle name="千位分隔[0] 2 2"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zh-CN"/>
  <c:chart>
    <c:autoTitleDeleted val="1"/>
    <c:plotArea>
      <c:layout/>
      <c:pieChart>
        <c:varyColors val="1"/>
        <c:ser>
          <c:idx val="0"/>
          <c:order val="0"/>
          <c:spPr>
            <a:solidFill>
              <a:srgbClr val="9999FF"/>
            </a:solidFill>
            <a:ln w="12700">
              <a:solidFill>
                <a:srgbClr val="000000"/>
              </a:solidFill>
              <a:prstDash val="solid"/>
            </a:ln>
          </c:spPr>
          <c:dPt>
            <c:idx val="0"/>
            <c:spPr>
              <a:pattFill prst="pct90">
                <a:fgClr>
                  <a:srgbClr val="000000"/>
                </a:fgClr>
                <a:bgClr>
                  <a:srgbClr val="FFFFFF"/>
                </a:bgClr>
              </a:pattFill>
              <a:ln w="12700">
                <a:solidFill>
                  <a:srgbClr val="000000"/>
                </a:solidFill>
                <a:prstDash val="solid"/>
              </a:ln>
            </c:spPr>
          </c:dPt>
          <c:dPt>
            <c:idx val="1"/>
            <c:spPr>
              <a:pattFill prst="pct5">
                <a:fgClr>
                  <a:srgbClr val="000000"/>
                </a:fgClr>
                <a:bgClr>
                  <a:srgbClr val="FFFFFF"/>
                </a:bgClr>
              </a:pattFill>
              <a:ln w="12700">
                <a:solidFill>
                  <a:srgbClr val="000000"/>
                </a:solidFill>
                <a:prstDash val="solid"/>
              </a:ln>
            </c:spPr>
          </c:dPt>
          <c:dPt>
            <c:idx val="2"/>
            <c:spPr>
              <a:pattFill prst="pct75">
                <a:fgClr>
                  <a:srgbClr val="000000"/>
                </a:fgClr>
                <a:bgClr>
                  <a:srgbClr val="FFFFFF"/>
                </a:bgClr>
              </a:pattFill>
              <a:ln w="12700">
                <a:solidFill>
                  <a:srgbClr val="000000"/>
                </a:solidFill>
                <a:prstDash val="solid"/>
              </a:ln>
            </c:spPr>
          </c:dPt>
          <c:dPt>
            <c:idx val="3"/>
            <c:spPr>
              <a:pattFill prst="pct20">
                <a:fgClr>
                  <a:srgbClr val="000000"/>
                </a:fgClr>
                <a:bgClr>
                  <a:srgbClr val="FFFFFF"/>
                </a:bgClr>
              </a:pattFill>
              <a:ln w="12700">
                <a:solidFill>
                  <a:srgbClr val="000000"/>
                </a:solidFill>
                <a:prstDash val="solid"/>
              </a:ln>
            </c:spPr>
          </c:dPt>
          <c:dPt>
            <c:idx val="4"/>
            <c:spPr>
              <a:pattFill prst="pct60">
                <a:fgClr>
                  <a:srgbClr val="000000"/>
                </a:fgClr>
                <a:bgClr>
                  <a:srgbClr val="FFFFFF"/>
                </a:bgClr>
              </a:pattFill>
              <a:ln w="12700">
                <a:solidFill>
                  <a:srgbClr val="000000"/>
                </a:solidFill>
                <a:prstDash val="solid"/>
              </a:ln>
            </c:spPr>
          </c:dPt>
          <c:dPt>
            <c:idx val="5"/>
            <c:spPr>
              <a:pattFill prst="pct30">
                <a:fgClr>
                  <a:srgbClr val="000000"/>
                </a:fgClr>
                <a:bgClr>
                  <a:srgbClr val="FFFFFF"/>
                </a:bgClr>
              </a:pattFill>
              <a:ln w="12700">
                <a:solidFill>
                  <a:srgbClr val="000000"/>
                </a:solidFill>
                <a:prstDash val="solid"/>
              </a:ln>
            </c:spPr>
          </c:dPt>
          <c:dPt>
            <c:idx val="6"/>
            <c:spPr>
              <a:pattFill prst="ltDnDiag">
                <a:fgClr>
                  <a:srgbClr val="000000"/>
                </a:fgClr>
                <a:bgClr>
                  <a:srgbClr val="FFFFFF"/>
                </a:bgClr>
              </a:pattFill>
              <a:ln w="12700">
                <a:solidFill>
                  <a:srgbClr val="000000"/>
                </a:solidFill>
                <a:prstDash val="solid"/>
              </a:ln>
            </c:spPr>
          </c:dPt>
          <c:dPt>
            <c:idx val="7"/>
            <c:spPr>
              <a:pattFill prst="ltUpDiag">
                <a:fgClr>
                  <a:srgbClr val="000000"/>
                </a:fgClr>
                <a:bgClr>
                  <a:srgbClr val="FFFFFF"/>
                </a:bgClr>
              </a:pattFill>
              <a:ln w="12700">
                <a:solidFill>
                  <a:srgbClr val="000000"/>
                </a:solidFill>
                <a:prstDash val="solid"/>
              </a:ln>
            </c:spPr>
          </c:dPt>
          <c:dPt>
            <c:idx val="8"/>
            <c:spPr>
              <a:pattFill prst="dkDnDiag">
                <a:fgClr>
                  <a:srgbClr val="000000"/>
                </a:fgClr>
                <a:bgClr>
                  <a:srgbClr val="FFFFFF"/>
                </a:bgClr>
              </a:pattFill>
              <a:ln w="12700">
                <a:solidFill>
                  <a:srgbClr val="000000"/>
                </a:solidFill>
                <a:prstDash val="solid"/>
              </a:ln>
            </c:spPr>
          </c:dPt>
          <c:dPt>
            <c:idx val="9"/>
            <c:spPr>
              <a:pattFill prst="dkUpDiag">
                <a:fgClr>
                  <a:srgbClr val="000000"/>
                </a:fgClr>
                <a:bgClr>
                  <a:srgbClr val="FFFFFF"/>
                </a:bgClr>
              </a:pattFill>
              <a:ln w="12700">
                <a:solidFill>
                  <a:srgbClr val="000000"/>
                </a:solidFill>
                <a:prstDash val="solid"/>
              </a:ln>
            </c:spPr>
          </c:dPt>
          <c:dLbls>
            <c:dLbl>
              <c:idx val="5"/>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行政事业性收费收入</a:t>
                    </a: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14.8%</a:t>
                    </a:r>
                  </a:p>
                </c:rich>
              </c:tx>
              <c:spPr>
                <a:noFill/>
                <a:ln w="25400">
                  <a:noFill/>
                </a:ln>
                <a:effectLst/>
              </c:spPr>
              <c:dLblPos val="bestFit"/>
              <c:showCatName val="1"/>
              <c:showSerName val="1"/>
              <c:showPercent val="1"/>
              <c:extLst>
                <c:ext xmlns:c15="http://schemas.microsoft.com/office/drawing/2012/chart" uri="{CE6537A1-D6FC-4f65-9D91-7224C49458BB}"/>
              </c:extLst>
            </c:dLbl>
            <c:dLbl>
              <c:idx val="7"/>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　国有资本经营收入</a:t>
                    </a: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1.5%</a:t>
                    </a:r>
                  </a:p>
                </c:rich>
              </c:tx>
              <c:spPr>
                <a:noFill/>
                <a:ln w="25400">
                  <a:noFill/>
                </a:ln>
                <a:effectLst/>
              </c:spPr>
              <c:dLblPos val="bestFit"/>
              <c:showCatName val="1"/>
              <c:showSerName val="1"/>
              <c:showPercent val="1"/>
              <c:extLst>
                <c:ext xmlns:c15="http://schemas.microsoft.com/office/drawing/2012/chart" uri="{CE6537A1-D6FC-4f65-9D91-7224C49458BB}"/>
              </c:extLst>
            </c:dLbl>
            <c:dLbl>
              <c:idx val="8"/>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　国有资源（资产）有偿使用收入</a:t>
                    </a: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1.5%</a:t>
                    </a:r>
                  </a:p>
                </c:rich>
              </c:tx>
              <c:spPr>
                <a:noFill/>
                <a:ln w="25400">
                  <a:noFill/>
                </a:ln>
                <a:effectLst/>
              </c:spPr>
              <c:dLblPos val="bestFit"/>
              <c:showCatName val="1"/>
              <c:showSerName val="1"/>
              <c:showPercent val="1"/>
              <c:extLst>
                <c:ext xmlns:c15="http://schemas.microsoft.com/office/drawing/2012/chart" uri="{CE6537A1-D6FC-4f65-9D91-7224C49458BB}"/>
              </c:extLst>
            </c:dLbl>
            <c:numFmt formatCode="0.0%" sourceLinked="0"/>
            <c:spPr>
              <a:noFill/>
              <a:ln w="25400">
                <a:noFill/>
              </a:ln>
              <a:effectLst/>
            </c:spPr>
            <c:txPr>
              <a:bodyPr rot="0" spcFirstLastPara="0" vertOverflow="ellipsis" vert="horz" wrap="square" lIns="38100" tIns="19050" rIns="38100" bIns="19050"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endParaRPr lang="zh-CN"/>
              </a:p>
            </c:txPr>
            <c:dLblPos val="bestFit"/>
            <c:showCatName val="1"/>
            <c:showPercent val="1"/>
            <c:showLeaderLines val="1"/>
            <c:extLst>
              <c:ext xmlns:c15="http://schemas.microsoft.com/office/drawing/2012/chart" uri="{CE6537A1-D6FC-4f65-9D91-7224C49458BB}">
                <c15:layout/>
                <c15:showLeaderLines val="1"/>
                <c15:leaderLines/>
              </c:ext>
            </c:extLst>
          </c:dLbls>
          <c:cat>
            <c:strLit>
              <c:ptCount val="10"/>
              <c:pt idx="0">
                <c:v>　　增值税</c:v>
              </c:pt>
              <c:pt idx="1">
                <c:v>　　营业税</c:v>
              </c:pt>
              <c:pt idx="2">
                <c:v>　　企业所得税</c:v>
              </c:pt>
              <c:pt idx="3">
                <c:v>　　个人所得税</c:v>
              </c:pt>
              <c:pt idx="4">
                <c:v>　　专项收入</c:v>
              </c:pt>
              <c:pt idx="5">
                <c:v>　　行政事业性收费收入</c:v>
              </c:pt>
              <c:pt idx="6">
                <c:v>　　罚没收入</c:v>
              </c:pt>
              <c:pt idx="7">
                <c:v>　　国有资本经营收入</c:v>
              </c:pt>
              <c:pt idx="8">
                <c:v>　　国有资源（资产）有偿使用收入</c:v>
              </c:pt>
              <c:pt idx="9">
                <c:v>　　其他收入</c:v>
              </c:pt>
            </c:strLit>
          </c:cat>
          <c:val>
            <c:numLit>
              <c:formatCode>General</c:formatCode>
              <c:ptCount val="10"/>
              <c:pt idx="0">
                <c:v>78639</c:v>
              </c:pt>
              <c:pt idx="1">
                <c:v>65976</c:v>
              </c:pt>
              <c:pt idx="2">
                <c:v>51800</c:v>
              </c:pt>
              <c:pt idx="3">
                <c:v>17364</c:v>
              </c:pt>
              <c:pt idx="4">
                <c:v>135192</c:v>
              </c:pt>
              <c:pt idx="5">
                <c:v>34850</c:v>
              </c:pt>
              <c:pt idx="6">
                <c:v>17181</c:v>
              </c:pt>
              <c:pt idx="7">
                <c:v>0</c:v>
              </c:pt>
              <c:pt idx="8">
                <c:v>106878</c:v>
              </c:pt>
              <c:pt idx="9">
                <c:v>3159</c:v>
              </c:pt>
            </c:numLit>
          </c:val>
        </c:ser>
        <c:dLbls>
          <c:showCatName val="1"/>
          <c:showPercent val="1"/>
        </c:dLbls>
        <c:firstSliceAng val="0"/>
      </c:pieChart>
      <c:spPr>
        <a:noFill/>
        <a:ln w="25400">
          <a:noFill/>
        </a:ln>
      </c:spPr>
    </c:plotArea>
    <c:plotVisOnly val="1"/>
    <c:dispBlanksAs val="zero"/>
  </c:chart>
  <c:spPr>
    <a:solidFill>
      <a:srgbClr val="FFFFFF"/>
    </a:solidFill>
    <a:ln w="9525" cap="flat" cmpd="sng" algn="ctr">
      <a:noFill/>
      <a:prstDash val="solid"/>
      <a:round/>
    </a:ln>
  </c:spPr>
  <c:txPr>
    <a:bodyPr/>
    <a:lstStyle/>
    <a:p>
      <a:pPr>
        <a:defRPr lang="zh-CN" sz="125" b="0" i="0" u="none" strike="noStrike" baseline="0">
          <a:solidFill>
            <a:srgbClr val="000000"/>
          </a:solidFill>
          <a:latin typeface="Arial" panose="020B0604020202020204"/>
          <a:ea typeface="Arial" panose="020B0604020202020204"/>
          <a:cs typeface="Arial" panose="020B0604020202020204"/>
        </a:defRPr>
      </a:pPr>
      <a:endParaRPr lang="zh-CN"/>
    </a:p>
  </c:tx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zh-CN"/>
  <c:chart>
    <c:autoTitleDeleted val="1"/>
    <c:plotArea>
      <c:layout/>
      <c:pieChart>
        <c:varyColors val="1"/>
        <c:ser>
          <c:idx val="0"/>
          <c:order val="0"/>
          <c:spPr>
            <a:solidFill>
              <a:srgbClr val="9999FF"/>
            </a:solidFill>
            <a:ln w="25400">
              <a:noFill/>
            </a:ln>
          </c:spPr>
          <c:dPt>
            <c:idx val="1"/>
            <c:spPr>
              <a:solidFill>
                <a:srgbClr val="993366"/>
              </a:solidFill>
              <a:ln w="25400">
                <a:noFill/>
              </a:ln>
            </c:spPr>
          </c:dPt>
          <c:dPt>
            <c:idx val="2"/>
            <c:spPr>
              <a:solidFill>
                <a:srgbClr val="FFFFCC"/>
              </a:solidFill>
              <a:ln w="25400">
                <a:noFill/>
              </a:ln>
            </c:spPr>
          </c:dPt>
          <c:dPt>
            <c:idx val="3"/>
            <c:spPr>
              <a:solidFill>
                <a:srgbClr val="CCFFFF"/>
              </a:solidFill>
              <a:ln w="25400">
                <a:noFill/>
              </a:ln>
            </c:spPr>
          </c:dPt>
          <c:dPt>
            <c:idx val="4"/>
            <c:spPr>
              <a:solidFill>
                <a:srgbClr val="660066"/>
              </a:solidFill>
              <a:ln w="25400">
                <a:noFill/>
              </a:ln>
            </c:spPr>
          </c:dPt>
          <c:dPt>
            <c:idx val="5"/>
            <c:spPr>
              <a:solidFill>
                <a:srgbClr val="FF8080"/>
              </a:solidFill>
              <a:ln w="25400">
                <a:noFill/>
              </a:ln>
            </c:spPr>
          </c:dPt>
          <c:dPt>
            <c:idx val="6"/>
            <c:spPr>
              <a:solidFill>
                <a:srgbClr val="0066CC"/>
              </a:solidFill>
              <a:ln w="25400">
                <a:noFill/>
              </a:ln>
            </c:spPr>
          </c:dPt>
          <c:dPt>
            <c:idx val="7"/>
            <c:spPr>
              <a:solidFill>
                <a:srgbClr val="CCCCFF"/>
              </a:solidFill>
              <a:ln w="25400">
                <a:noFill/>
              </a:ln>
            </c:spPr>
          </c:dPt>
          <c:dPt>
            <c:idx val="8"/>
            <c:spPr>
              <a:solidFill>
                <a:srgbClr val="000080"/>
              </a:solidFill>
              <a:ln w="25400">
                <a:noFill/>
              </a:ln>
            </c:spPr>
          </c:dPt>
          <c:dPt>
            <c:idx val="9"/>
            <c:spPr>
              <a:solidFill>
                <a:srgbClr val="FF00FF"/>
              </a:solidFill>
              <a:ln w="25400">
                <a:noFill/>
              </a:ln>
            </c:spPr>
          </c:dPt>
          <c:dLbls>
            <c:dLbl>
              <c:idx val="5"/>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行政事业性收费收入</a:t>
                    </a: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14.8%</a:t>
                    </a:r>
                  </a:p>
                </c:rich>
              </c:tx>
              <c:spPr>
                <a:noFill/>
                <a:ln w="25400">
                  <a:noFill/>
                </a:ln>
                <a:effectLst/>
              </c:spPr>
              <c:dLblPos val="bestFit"/>
              <c:showCatName val="1"/>
              <c:showSerName val="1"/>
              <c:showPercent val="1"/>
              <c:extLst>
                <c:ext xmlns:c15="http://schemas.microsoft.com/office/drawing/2012/chart" uri="{CE6537A1-D6FC-4f65-9D91-7224C49458BB}"/>
              </c:extLst>
            </c:dLbl>
            <c:dLbl>
              <c:idx val="7"/>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　国有资本经营收入</a:t>
                    </a: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1.5%</a:t>
                    </a:r>
                  </a:p>
                </c:rich>
              </c:tx>
              <c:spPr>
                <a:noFill/>
                <a:ln w="25400">
                  <a:noFill/>
                </a:ln>
                <a:effectLst/>
              </c:spPr>
              <c:dLblPos val="bestFit"/>
              <c:showCatName val="1"/>
              <c:showSerName val="1"/>
              <c:showPercent val="1"/>
              <c:extLst>
                <c:ext xmlns:c15="http://schemas.microsoft.com/office/drawing/2012/chart" uri="{CE6537A1-D6FC-4f65-9D91-7224C49458BB}"/>
              </c:extLst>
            </c:dLbl>
            <c:dLbl>
              <c:idx val="8"/>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　国有资源（资产）有偿使用收入</a:t>
                    </a: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1.5%</a:t>
                    </a:r>
                  </a:p>
                </c:rich>
              </c:tx>
              <c:spPr>
                <a:noFill/>
                <a:ln w="25400">
                  <a:noFill/>
                </a:ln>
                <a:effectLst/>
              </c:spPr>
              <c:dLblPos val="bestFit"/>
              <c:showCatName val="1"/>
              <c:showSerName val="1"/>
              <c:showPercent val="1"/>
              <c:extLst>
                <c:ext xmlns:c15="http://schemas.microsoft.com/office/drawing/2012/chart" uri="{CE6537A1-D6FC-4f65-9D91-7224C49458BB}"/>
              </c:extLst>
            </c:dLbl>
            <c:numFmt formatCode="0.0%" sourceLinked="0"/>
            <c:spPr>
              <a:noFill/>
              <a:ln w="25400">
                <a:noFill/>
              </a:ln>
              <a:effectLst/>
            </c:spPr>
            <c:txPr>
              <a:bodyPr rot="0" spcFirstLastPara="0" vertOverflow="ellipsis" vert="horz" wrap="square" lIns="38100" tIns="19050" rIns="38100" bIns="19050"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endParaRPr lang="zh-CN"/>
              </a:p>
            </c:txPr>
            <c:dLblPos val="bestFit"/>
            <c:showCatName val="1"/>
            <c:showPercent val="1"/>
            <c:showLeaderLines val="1"/>
            <c:extLst>
              <c:ext xmlns:c15="http://schemas.microsoft.com/office/drawing/2012/chart" uri="{CE6537A1-D6FC-4f65-9D91-7224C49458BB}">
                <c15:layout/>
                <c15:showLeaderLines val="1"/>
                <c15:leaderLines/>
              </c:ext>
            </c:extLst>
          </c:dLbls>
          <c:cat>
            <c:strLit>
              <c:ptCount val="10"/>
              <c:pt idx="0">
                <c:v>　　增值税</c:v>
              </c:pt>
              <c:pt idx="1">
                <c:v>　　营业税</c:v>
              </c:pt>
              <c:pt idx="2">
                <c:v>　　企业所得税</c:v>
              </c:pt>
              <c:pt idx="3">
                <c:v>　　个人所得税</c:v>
              </c:pt>
              <c:pt idx="4">
                <c:v>　　专项收入</c:v>
              </c:pt>
              <c:pt idx="5">
                <c:v>　　行政事业性收费收入</c:v>
              </c:pt>
              <c:pt idx="6">
                <c:v>　　罚没收入</c:v>
              </c:pt>
              <c:pt idx="7">
                <c:v>　　国有资本经营收入</c:v>
              </c:pt>
              <c:pt idx="8">
                <c:v>　　国有资源（资产）有偿使用收入</c:v>
              </c:pt>
              <c:pt idx="9">
                <c:v>　　其他收入</c:v>
              </c:pt>
            </c:strLit>
          </c:cat>
          <c:val>
            <c:numLit>
              <c:formatCode>General</c:formatCode>
              <c:ptCount val="10"/>
              <c:pt idx="0">
                <c:v>78639</c:v>
              </c:pt>
              <c:pt idx="1">
                <c:v>65976</c:v>
              </c:pt>
              <c:pt idx="2">
                <c:v>51800</c:v>
              </c:pt>
              <c:pt idx="3">
                <c:v>17364</c:v>
              </c:pt>
              <c:pt idx="4">
                <c:v>135192</c:v>
              </c:pt>
              <c:pt idx="5">
                <c:v>34850</c:v>
              </c:pt>
              <c:pt idx="6">
                <c:v>17181</c:v>
              </c:pt>
              <c:pt idx="7">
                <c:v>0</c:v>
              </c:pt>
              <c:pt idx="8">
                <c:v>106878</c:v>
              </c:pt>
              <c:pt idx="9">
                <c:v>3159</c:v>
              </c:pt>
            </c:numLit>
          </c:val>
        </c:ser>
        <c:dLbls>
          <c:showCatName val="1"/>
          <c:showPercent val="1"/>
        </c:dLbls>
        <c:firstSliceAng val="0"/>
      </c:pieChart>
      <c:spPr>
        <a:noFill/>
        <a:ln w="25400">
          <a:noFill/>
        </a:ln>
      </c:spPr>
    </c:plotArea>
    <c:plotVisOnly val="1"/>
    <c:dispBlanksAs val="zero"/>
  </c:chart>
  <c:spPr>
    <a:solidFill>
      <a:srgbClr val="FFFFFF"/>
    </a:solidFill>
    <a:ln w="9525" cap="flat" cmpd="sng" algn="ctr">
      <a:noFill/>
      <a:prstDash val="solid"/>
      <a:round/>
    </a:ln>
  </c:spPr>
  <c:txPr>
    <a:bodyPr/>
    <a:lstStyle/>
    <a:p>
      <a:pPr>
        <a:defRPr lang="zh-CN" sz="125" b="0" i="0" u="none" strike="noStrike" baseline="0">
          <a:solidFill>
            <a:srgbClr val="000000"/>
          </a:solidFill>
          <a:latin typeface="Arial" panose="020B0604020202020204"/>
          <a:ea typeface="Arial" panose="020B0604020202020204"/>
          <a:cs typeface="Arial" panose="020B0604020202020204"/>
        </a:defRPr>
      </a:pPr>
      <a:endParaRPr lang="zh-CN"/>
    </a:p>
  </c:txPr>
  <c:printSettings>
    <c:headerFooter/>
    <c:pageMargins b="0.75000000000000144" l="0.70000000000000062" r="0.70000000000000062" t="0.75000000000000144"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1724025</xdr:colOff>
      <xdr:row>38</xdr:row>
      <xdr:rowOff>0</xdr:rowOff>
    </xdr:from>
    <xdr:to>
      <xdr:col>6</xdr:col>
      <xdr:colOff>1381125</xdr:colOff>
      <xdr:row>38</xdr:row>
      <xdr:rowOff>0</xdr:rowOff>
    </xdr:to>
    <xdr:graphicFrame macro="">
      <xdr:nvGraphicFramePr>
        <xdr:cNvPr id="2" name="Chart 103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38</xdr:row>
      <xdr:rowOff>0</xdr:rowOff>
    </xdr:from>
    <xdr:to>
      <xdr:col>6</xdr:col>
      <xdr:colOff>1438275</xdr:colOff>
      <xdr:row>38</xdr:row>
      <xdr:rowOff>0</xdr:rowOff>
    </xdr:to>
    <xdr:graphicFrame macro="">
      <xdr:nvGraphicFramePr>
        <xdr:cNvPr id="3" name="Chart 103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17&#24180;\&#19978;&#25253;\&#34701;&#27700;&#21439;1998-2016&#24180;&#20915;&#31639;&#25968;&#25454;\2016&#24180;\2016&#24180;&#36130;&#25919;&#24635;&#20915;&#31639;&#34920;(&#34701;&#27700;7.10&#24066;&#23616;&#24179;&#31227;&#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sheet2"/>
      <sheetName val="L06"/>
      <sheetName val="L07"/>
      <sheetName val="L08"/>
      <sheetName val="L09"/>
      <sheetName val="sheet3"/>
      <sheetName val="L10"/>
      <sheetName val="L11"/>
      <sheetName val="sheet4"/>
      <sheetName val="L12"/>
      <sheetName val="L13"/>
      <sheetName val="L14"/>
      <sheetName val="L15"/>
      <sheetName val="sheet5"/>
      <sheetName val="L16"/>
      <sheetName val="L17"/>
      <sheetName val="L18"/>
      <sheetName val="L19"/>
      <sheetName val="L20"/>
      <sheetName val="L21-GX"/>
      <sheetName val="L22-GX"/>
    </sheetNames>
    <sheetDataSet>
      <sheetData sheetId="0"/>
      <sheetData sheetId="1"/>
      <sheetData sheetId="2"/>
      <sheetData sheetId="3"/>
      <sheetData sheetId="4">
        <row r="7">
          <cell r="C7">
            <v>1376</v>
          </cell>
        </row>
        <row r="95">
          <cell r="C95">
            <v>0</v>
          </cell>
        </row>
        <row r="140">
          <cell r="C140">
            <v>0</v>
          </cell>
        </row>
        <row r="182">
          <cell r="C182">
            <v>0</v>
          </cell>
        </row>
        <row r="189">
          <cell r="C189">
            <v>0</v>
          </cell>
        </row>
        <row r="244">
          <cell r="C244">
            <v>0</v>
          </cell>
        </row>
        <row r="260">
          <cell r="C260">
            <v>0</v>
          </cell>
        </row>
        <row r="267">
          <cell r="C267">
            <v>0</v>
          </cell>
        </row>
        <row r="270">
          <cell r="C270">
            <v>0</v>
          </cell>
        </row>
        <row r="277">
          <cell r="C277">
            <v>0</v>
          </cell>
        </row>
        <row r="283">
          <cell r="C283">
            <v>0</v>
          </cell>
        </row>
        <row r="287">
          <cell r="C287">
            <v>0</v>
          </cell>
        </row>
        <row r="289">
          <cell r="C289">
            <v>0</v>
          </cell>
        </row>
        <row r="294">
          <cell r="C294">
            <v>0</v>
          </cell>
        </row>
        <row r="297">
          <cell r="C297">
            <v>0</v>
          </cell>
        </row>
        <row r="299">
          <cell r="C299">
            <v>0</v>
          </cell>
        </row>
        <row r="301">
          <cell r="C301">
            <v>0</v>
          </cell>
        </row>
        <row r="312">
          <cell r="C312">
            <v>0</v>
          </cell>
        </row>
        <row r="347">
          <cell r="C347">
            <v>0</v>
          </cell>
        </row>
        <row r="389">
          <cell r="C389">
            <v>0</v>
          </cell>
        </row>
        <row r="398">
          <cell r="C398">
            <v>0</v>
          </cell>
        </row>
        <row r="407">
          <cell r="C407">
            <v>0</v>
          </cell>
        </row>
        <row r="415">
          <cell r="C415">
            <v>0</v>
          </cell>
        </row>
        <row r="423">
          <cell r="C423">
            <v>0</v>
          </cell>
        </row>
        <row r="457">
          <cell r="C457">
            <v>0</v>
          </cell>
        </row>
        <row r="463">
          <cell r="C463">
            <v>0</v>
          </cell>
        </row>
        <row r="467">
          <cell r="C467">
            <v>0</v>
          </cell>
        </row>
        <row r="496">
          <cell r="C496">
            <v>0</v>
          </cell>
        </row>
        <row r="505">
          <cell r="C505">
            <v>0</v>
          </cell>
        </row>
        <row r="534">
          <cell r="C534">
            <v>0</v>
          </cell>
        </row>
        <row r="538">
          <cell r="C538">
            <v>0</v>
          </cell>
        </row>
        <row r="629">
          <cell r="C629">
            <v>0</v>
          </cell>
        </row>
        <row r="689">
          <cell r="C689">
            <v>1</v>
          </cell>
        </row>
        <row r="796">
          <cell r="C796">
            <v>0</v>
          </cell>
        </row>
        <row r="819">
          <cell r="C819">
            <v>0</v>
          </cell>
        </row>
        <row r="822">
          <cell r="C822">
            <v>0</v>
          </cell>
        </row>
        <row r="824">
          <cell r="C824">
            <v>0</v>
          </cell>
        </row>
        <row r="834">
          <cell r="C834">
            <v>0</v>
          </cell>
        </row>
        <row r="836">
          <cell r="C836">
            <v>0</v>
          </cell>
        </row>
        <row r="851">
          <cell r="C851">
            <v>0</v>
          </cell>
        </row>
        <row r="866">
          <cell r="C866">
            <v>0</v>
          </cell>
        </row>
        <row r="960">
          <cell r="C960">
            <v>0</v>
          </cell>
        </row>
        <row r="1002">
          <cell r="C1002">
            <v>0</v>
          </cell>
        </row>
        <row r="1040">
          <cell r="C1040">
            <v>0</v>
          </cell>
        </row>
        <row r="1050">
          <cell r="C1050">
            <v>0</v>
          </cell>
        </row>
        <row r="1065">
          <cell r="C1065">
            <v>0</v>
          </cell>
        </row>
        <row r="1077">
          <cell r="C1077">
            <v>0</v>
          </cell>
        </row>
        <row r="1081">
          <cell r="C1081">
            <v>0</v>
          </cell>
        </row>
        <row r="1107">
          <cell r="C1107">
            <v>0</v>
          </cell>
        </row>
        <row r="1112">
          <cell r="C1112">
            <v>0</v>
          </cell>
        </row>
        <row r="1135">
          <cell r="C1135">
            <v>0</v>
          </cell>
        </row>
        <row r="1174">
          <cell r="C1174">
            <v>0</v>
          </cell>
        </row>
        <row r="1184">
          <cell r="C1184">
            <v>0</v>
          </cell>
        </row>
        <row r="1207">
          <cell r="C1207">
            <v>0</v>
          </cell>
        </row>
        <row r="1210">
          <cell r="C1210">
            <v>0</v>
          </cell>
        </row>
        <row r="1213">
          <cell r="C1213">
            <v>0</v>
          </cell>
        </row>
        <row r="1214">
          <cell r="C1214">
            <v>0</v>
          </cell>
        </row>
        <row r="1215">
          <cell r="C1215">
            <v>0</v>
          </cell>
        </row>
        <row r="1216">
          <cell r="C1216">
            <v>0</v>
          </cell>
        </row>
        <row r="1217">
          <cell r="C1217">
            <v>0</v>
          </cell>
        </row>
        <row r="1218">
          <cell r="C1218">
            <v>0</v>
          </cell>
        </row>
        <row r="1219">
          <cell r="C1219">
            <v>0</v>
          </cell>
        </row>
        <row r="1220">
          <cell r="C1220">
            <v>0</v>
          </cell>
        </row>
        <row r="1221">
          <cell r="C1221">
            <v>0</v>
          </cell>
        </row>
        <row r="1263">
          <cell r="C1263">
            <v>0</v>
          </cell>
        </row>
        <row r="1300">
          <cell r="C1300">
            <v>0</v>
          </cell>
        </row>
        <row r="1336">
          <cell r="C1336">
            <v>0</v>
          </cell>
        </row>
        <row r="1350">
          <cell r="C1350">
            <v>0</v>
          </cell>
        </row>
        <row r="1362">
          <cell r="C1362">
            <v>0</v>
          </cell>
        </row>
        <row r="1378">
          <cell r="C1378">
            <v>0</v>
          </cell>
        </row>
        <row r="1379">
          <cell r="C1379">
            <v>0</v>
          </cell>
        </row>
        <row r="1390">
          <cell r="C1390">
            <v>0</v>
          </cell>
        </row>
        <row r="1391">
          <cell r="C1391">
            <v>0</v>
          </cell>
        </row>
        <row r="1392">
          <cell r="C1392">
            <v>12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9"/>
  <sheetViews>
    <sheetView showZeros="0" workbookViewId="0">
      <selection activeCell="B15" sqref="B15"/>
    </sheetView>
  </sheetViews>
  <sheetFormatPr defaultColWidth="9" defaultRowHeight="14.25"/>
  <cols>
    <col min="1" max="3" width="9" style="171"/>
    <col min="4" max="4" width="10.5" style="171" customWidth="1"/>
    <col min="5" max="5" width="18.25" style="171" customWidth="1"/>
    <col min="6" max="259" width="9" style="171"/>
    <col min="260" max="260" width="10.5" style="171" customWidth="1"/>
    <col min="261" max="261" width="18.25" style="171" customWidth="1"/>
    <col min="262" max="515" width="9" style="171"/>
    <col min="516" max="516" width="10.5" style="171" customWidth="1"/>
    <col min="517" max="517" width="18.25" style="171" customWidth="1"/>
    <col min="518" max="771" width="9" style="171"/>
    <col min="772" max="772" width="10.5" style="171" customWidth="1"/>
    <col min="773" max="773" width="18.25" style="171" customWidth="1"/>
    <col min="774" max="1027" width="9" style="171"/>
    <col min="1028" max="1028" width="10.5" style="171" customWidth="1"/>
    <col min="1029" max="1029" width="18.25" style="171" customWidth="1"/>
    <col min="1030" max="1283" width="9" style="171"/>
    <col min="1284" max="1284" width="10.5" style="171" customWidth="1"/>
    <col min="1285" max="1285" width="18.25" style="171" customWidth="1"/>
    <col min="1286" max="1539" width="9" style="171"/>
    <col min="1540" max="1540" width="10.5" style="171" customWidth="1"/>
    <col min="1541" max="1541" width="18.25" style="171" customWidth="1"/>
    <col min="1542" max="1795" width="9" style="171"/>
    <col min="1796" max="1796" width="10.5" style="171" customWidth="1"/>
    <col min="1797" max="1797" width="18.25" style="171" customWidth="1"/>
    <col min="1798" max="2051" width="9" style="171"/>
    <col min="2052" max="2052" width="10.5" style="171" customWidth="1"/>
    <col min="2053" max="2053" width="18.25" style="171" customWidth="1"/>
    <col min="2054" max="2307" width="9" style="171"/>
    <col min="2308" max="2308" width="10.5" style="171" customWidth="1"/>
    <col min="2309" max="2309" width="18.25" style="171" customWidth="1"/>
    <col min="2310" max="2563" width="9" style="171"/>
    <col min="2564" max="2564" width="10.5" style="171" customWidth="1"/>
    <col min="2565" max="2565" width="18.25" style="171" customWidth="1"/>
    <col min="2566" max="2819" width="9" style="171"/>
    <col min="2820" max="2820" width="10.5" style="171" customWidth="1"/>
    <col min="2821" max="2821" width="18.25" style="171" customWidth="1"/>
    <col min="2822" max="3075" width="9" style="171"/>
    <col min="3076" max="3076" width="10.5" style="171" customWidth="1"/>
    <col min="3077" max="3077" width="18.25" style="171" customWidth="1"/>
    <col min="3078" max="3331" width="9" style="171"/>
    <col min="3332" max="3332" width="10.5" style="171" customWidth="1"/>
    <col min="3333" max="3333" width="18.25" style="171" customWidth="1"/>
    <col min="3334" max="3587" width="9" style="171"/>
    <col min="3588" max="3588" width="10.5" style="171" customWidth="1"/>
    <col min="3589" max="3589" width="18.25" style="171" customWidth="1"/>
    <col min="3590" max="3843" width="9" style="171"/>
    <col min="3844" max="3844" width="10.5" style="171" customWidth="1"/>
    <col min="3845" max="3845" width="18.25" style="171" customWidth="1"/>
    <col min="3846" max="4099" width="9" style="171"/>
    <col min="4100" max="4100" width="10.5" style="171" customWidth="1"/>
    <col min="4101" max="4101" width="18.25" style="171" customWidth="1"/>
    <col min="4102" max="4355" width="9" style="171"/>
    <col min="4356" max="4356" width="10.5" style="171" customWidth="1"/>
    <col min="4357" max="4357" width="18.25" style="171" customWidth="1"/>
    <col min="4358" max="4611" width="9" style="171"/>
    <col min="4612" max="4612" width="10.5" style="171" customWidth="1"/>
    <col min="4613" max="4613" width="18.25" style="171" customWidth="1"/>
    <col min="4614" max="4867" width="9" style="171"/>
    <col min="4868" max="4868" width="10.5" style="171" customWidth="1"/>
    <col min="4869" max="4869" width="18.25" style="171" customWidth="1"/>
    <col min="4870" max="5123" width="9" style="171"/>
    <col min="5124" max="5124" width="10.5" style="171" customWidth="1"/>
    <col min="5125" max="5125" width="18.25" style="171" customWidth="1"/>
    <col min="5126" max="5379" width="9" style="171"/>
    <col min="5380" max="5380" width="10.5" style="171" customWidth="1"/>
    <col min="5381" max="5381" width="18.25" style="171" customWidth="1"/>
    <col min="5382" max="5635" width="9" style="171"/>
    <col min="5636" max="5636" width="10.5" style="171" customWidth="1"/>
    <col min="5637" max="5637" width="18.25" style="171" customWidth="1"/>
    <col min="5638" max="5891" width="9" style="171"/>
    <col min="5892" max="5892" width="10.5" style="171" customWidth="1"/>
    <col min="5893" max="5893" width="18.25" style="171" customWidth="1"/>
    <col min="5894" max="6147" width="9" style="171"/>
    <col min="6148" max="6148" width="10.5" style="171" customWidth="1"/>
    <col min="6149" max="6149" width="18.25" style="171" customWidth="1"/>
    <col min="6150" max="6403" width="9" style="171"/>
    <col min="6404" max="6404" width="10.5" style="171" customWidth="1"/>
    <col min="6405" max="6405" width="18.25" style="171" customWidth="1"/>
    <col min="6406" max="6659" width="9" style="171"/>
    <col min="6660" max="6660" width="10.5" style="171" customWidth="1"/>
    <col min="6661" max="6661" width="18.25" style="171" customWidth="1"/>
    <col min="6662" max="6915" width="9" style="171"/>
    <col min="6916" max="6916" width="10.5" style="171" customWidth="1"/>
    <col min="6917" max="6917" width="18.25" style="171" customWidth="1"/>
    <col min="6918" max="7171" width="9" style="171"/>
    <col min="7172" max="7172" width="10.5" style="171" customWidth="1"/>
    <col min="7173" max="7173" width="18.25" style="171" customWidth="1"/>
    <col min="7174" max="7427" width="9" style="171"/>
    <col min="7428" max="7428" width="10.5" style="171" customWidth="1"/>
    <col min="7429" max="7429" width="18.25" style="171" customWidth="1"/>
    <col min="7430" max="7683" width="9" style="171"/>
    <col min="7684" max="7684" width="10.5" style="171" customWidth="1"/>
    <col min="7685" max="7685" width="18.25" style="171" customWidth="1"/>
    <col min="7686" max="7939" width="9" style="171"/>
    <col min="7940" max="7940" width="10.5" style="171" customWidth="1"/>
    <col min="7941" max="7941" width="18.25" style="171" customWidth="1"/>
    <col min="7942" max="8195" width="9" style="171"/>
    <col min="8196" max="8196" width="10.5" style="171" customWidth="1"/>
    <col min="8197" max="8197" width="18.25" style="171" customWidth="1"/>
    <col min="8198" max="8451" width="9" style="171"/>
    <col min="8452" max="8452" width="10.5" style="171" customWidth="1"/>
    <col min="8453" max="8453" width="18.25" style="171" customWidth="1"/>
    <col min="8454" max="8707" width="9" style="171"/>
    <col min="8708" max="8708" width="10.5" style="171" customWidth="1"/>
    <col min="8709" max="8709" width="18.25" style="171" customWidth="1"/>
    <col min="8710" max="8963" width="9" style="171"/>
    <col min="8964" max="8964" width="10.5" style="171" customWidth="1"/>
    <col min="8965" max="8965" width="18.25" style="171" customWidth="1"/>
    <col min="8966" max="9219" width="9" style="171"/>
    <col min="9220" max="9220" width="10.5" style="171" customWidth="1"/>
    <col min="9221" max="9221" width="18.25" style="171" customWidth="1"/>
    <col min="9222" max="9475" width="9" style="171"/>
    <col min="9476" max="9476" width="10.5" style="171" customWidth="1"/>
    <col min="9477" max="9477" width="18.25" style="171" customWidth="1"/>
    <col min="9478" max="9731" width="9" style="171"/>
    <col min="9732" max="9732" width="10.5" style="171" customWidth="1"/>
    <col min="9733" max="9733" width="18.25" style="171" customWidth="1"/>
    <col min="9734" max="9987" width="9" style="171"/>
    <col min="9988" max="9988" width="10.5" style="171" customWidth="1"/>
    <col min="9989" max="9989" width="18.25" style="171" customWidth="1"/>
    <col min="9990" max="10243" width="9" style="171"/>
    <col min="10244" max="10244" width="10.5" style="171" customWidth="1"/>
    <col min="10245" max="10245" width="18.25" style="171" customWidth="1"/>
    <col min="10246" max="10499" width="9" style="171"/>
    <col min="10500" max="10500" width="10.5" style="171" customWidth="1"/>
    <col min="10501" max="10501" width="18.25" style="171" customWidth="1"/>
    <col min="10502" max="10755" width="9" style="171"/>
    <col min="10756" max="10756" width="10.5" style="171" customWidth="1"/>
    <col min="10757" max="10757" width="18.25" style="171" customWidth="1"/>
    <col min="10758" max="11011" width="9" style="171"/>
    <col min="11012" max="11012" width="10.5" style="171" customWidth="1"/>
    <col min="11013" max="11013" width="18.25" style="171" customWidth="1"/>
    <col min="11014" max="11267" width="9" style="171"/>
    <col min="11268" max="11268" width="10.5" style="171" customWidth="1"/>
    <col min="11269" max="11269" width="18.25" style="171" customWidth="1"/>
    <col min="11270" max="11523" width="9" style="171"/>
    <col min="11524" max="11524" width="10.5" style="171" customWidth="1"/>
    <col min="11525" max="11525" width="18.25" style="171" customWidth="1"/>
    <col min="11526" max="11779" width="9" style="171"/>
    <col min="11780" max="11780" width="10.5" style="171" customWidth="1"/>
    <col min="11781" max="11781" width="18.25" style="171" customWidth="1"/>
    <col min="11782" max="12035" width="9" style="171"/>
    <col min="12036" max="12036" width="10.5" style="171" customWidth="1"/>
    <col min="12037" max="12037" width="18.25" style="171" customWidth="1"/>
    <col min="12038" max="12291" width="9" style="171"/>
    <col min="12292" max="12292" width="10.5" style="171" customWidth="1"/>
    <col min="12293" max="12293" width="18.25" style="171" customWidth="1"/>
    <col min="12294" max="12547" width="9" style="171"/>
    <col min="12548" max="12548" width="10.5" style="171" customWidth="1"/>
    <col min="12549" max="12549" width="18.25" style="171" customWidth="1"/>
    <col min="12550" max="12803" width="9" style="171"/>
    <col min="12804" max="12804" width="10.5" style="171" customWidth="1"/>
    <col min="12805" max="12805" width="18.25" style="171" customWidth="1"/>
    <col min="12806" max="13059" width="9" style="171"/>
    <col min="13060" max="13060" width="10.5" style="171" customWidth="1"/>
    <col min="13061" max="13061" width="18.25" style="171" customWidth="1"/>
    <col min="13062" max="13315" width="9" style="171"/>
    <col min="13316" max="13316" width="10.5" style="171" customWidth="1"/>
    <col min="13317" max="13317" width="18.25" style="171" customWidth="1"/>
    <col min="13318" max="13571" width="9" style="171"/>
    <col min="13572" max="13572" width="10.5" style="171" customWidth="1"/>
    <col min="13573" max="13573" width="18.25" style="171" customWidth="1"/>
    <col min="13574" max="13827" width="9" style="171"/>
    <col min="13828" max="13828" width="10.5" style="171" customWidth="1"/>
    <col min="13829" max="13829" width="18.25" style="171" customWidth="1"/>
    <col min="13830" max="14083" width="9" style="171"/>
    <col min="14084" max="14084" width="10.5" style="171" customWidth="1"/>
    <col min="14085" max="14085" width="18.25" style="171" customWidth="1"/>
    <col min="14086" max="14339" width="9" style="171"/>
    <col min="14340" max="14340" width="10.5" style="171" customWidth="1"/>
    <col min="14341" max="14341" width="18.25" style="171" customWidth="1"/>
    <col min="14342" max="14595" width="9" style="171"/>
    <col min="14596" max="14596" width="10.5" style="171" customWidth="1"/>
    <col min="14597" max="14597" width="18.25" style="171" customWidth="1"/>
    <col min="14598" max="14851" width="9" style="171"/>
    <col min="14852" max="14852" width="10.5" style="171" customWidth="1"/>
    <col min="14853" max="14853" width="18.25" style="171" customWidth="1"/>
    <col min="14854" max="15107" width="9" style="171"/>
    <col min="15108" max="15108" width="10.5" style="171" customWidth="1"/>
    <col min="15109" max="15109" width="18.25" style="171" customWidth="1"/>
    <col min="15110" max="15363" width="9" style="171"/>
    <col min="15364" max="15364" width="10.5" style="171" customWidth="1"/>
    <col min="15365" max="15365" width="18.25" style="171" customWidth="1"/>
    <col min="15366" max="15619" width="9" style="171"/>
    <col min="15620" max="15620" width="10.5" style="171" customWidth="1"/>
    <col min="15621" max="15621" width="18.25" style="171" customWidth="1"/>
    <col min="15622" max="15875" width="9" style="171"/>
    <col min="15876" max="15876" width="10.5" style="171" customWidth="1"/>
    <col min="15877" max="15877" width="18.25" style="171" customWidth="1"/>
    <col min="15878" max="16131" width="9" style="171"/>
    <col min="16132" max="16132" width="10.5" style="171" customWidth="1"/>
    <col min="16133" max="16133" width="18.25" style="171" customWidth="1"/>
    <col min="16134" max="16384" width="9" style="171"/>
  </cols>
  <sheetData>
    <row r="1" spans="1:13" ht="20.25">
      <c r="A1" s="249" t="s">
        <v>0</v>
      </c>
      <c r="B1" s="249"/>
      <c r="C1" s="249"/>
    </row>
    <row r="2" spans="1:13" ht="18.75">
      <c r="A2" s="172"/>
      <c r="B2" s="172"/>
      <c r="C2" s="172"/>
    </row>
    <row r="3" spans="1:13" s="170" customFormat="1" ht="36.75">
      <c r="A3" s="250" t="s">
        <v>3000</v>
      </c>
      <c r="B3" s="250"/>
      <c r="C3" s="250"/>
      <c r="D3" s="250"/>
      <c r="E3" s="250"/>
      <c r="F3" s="250"/>
      <c r="G3" s="250"/>
      <c r="H3" s="250"/>
      <c r="I3" s="250"/>
      <c r="J3" s="250"/>
      <c r="K3" s="250"/>
      <c r="L3" s="250"/>
      <c r="M3" s="175"/>
    </row>
    <row r="4" spans="1:13" ht="11.25" customHeight="1"/>
    <row r="5" spans="1:13" ht="18" customHeight="1">
      <c r="B5" s="251"/>
      <c r="C5" s="251"/>
      <c r="D5" s="251"/>
      <c r="E5" s="251"/>
      <c r="F5" s="251"/>
      <c r="G5" s="251"/>
      <c r="H5" s="251"/>
      <c r="I5" s="251"/>
      <c r="J5" s="251"/>
    </row>
    <row r="6" spans="1:13" ht="24.75" customHeight="1">
      <c r="B6" s="173" t="s">
        <v>3001</v>
      </c>
      <c r="C6" s="173"/>
      <c r="D6" s="173"/>
      <c r="E6" s="173"/>
      <c r="F6" s="173"/>
      <c r="G6" s="173"/>
      <c r="H6" s="173"/>
      <c r="I6" s="173"/>
      <c r="J6" s="173"/>
    </row>
    <row r="7" spans="1:13" ht="24.75" customHeight="1">
      <c r="B7" s="173" t="s">
        <v>3002</v>
      </c>
      <c r="C7" s="173"/>
      <c r="D7" s="173"/>
      <c r="E7" s="173"/>
      <c r="F7" s="173"/>
      <c r="G7" s="173"/>
      <c r="H7" s="173"/>
      <c r="I7" s="173"/>
      <c r="J7" s="173"/>
    </row>
    <row r="8" spans="1:13" ht="24.75" customHeight="1">
      <c r="B8" s="173" t="s">
        <v>3003</v>
      </c>
      <c r="C8" s="173"/>
      <c r="D8" s="173"/>
      <c r="E8" s="173"/>
      <c r="F8" s="173"/>
      <c r="G8" s="173"/>
      <c r="H8" s="173"/>
      <c r="I8" s="173"/>
      <c r="J8" s="173"/>
    </row>
    <row r="9" spans="1:13" ht="24.75" customHeight="1">
      <c r="B9" s="173" t="s">
        <v>3004</v>
      </c>
      <c r="C9" s="173"/>
      <c r="D9" s="173"/>
      <c r="E9" s="173"/>
      <c r="F9" s="173"/>
      <c r="G9" s="173"/>
      <c r="H9" s="173"/>
      <c r="I9" s="173"/>
      <c r="J9" s="173"/>
    </row>
    <row r="10" spans="1:13" ht="24.75" customHeight="1">
      <c r="B10" s="173" t="s">
        <v>3005</v>
      </c>
      <c r="C10" s="173"/>
      <c r="D10" s="173"/>
      <c r="E10" s="173"/>
      <c r="F10" s="173"/>
      <c r="G10" s="173"/>
      <c r="H10" s="173"/>
      <c r="I10" s="173"/>
      <c r="J10" s="173"/>
    </row>
    <row r="11" spans="1:13" ht="24.75" customHeight="1">
      <c r="B11" s="173" t="s">
        <v>3006</v>
      </c>
      <c r="C11" s="173"/>
      <c r="D11" s="173"/>
      <c r="E11" s="173"/>
      <c r="F11" s="173"/>
      <c r="G11" s="173"/>
      <c r="H11" s="173"/>
      <c r="I11" s="173"/>
      <c r="J11" s="173"/>
    </row>
    <row r="12" spans="1:13" ht="24.75" customHeight="1">
      <c r="B12" s="173" t="s">
        <v>3007</v>
      </c>
      <c r="C12" s="173"/>
      <c r="D12" s="173"/>
      <c r="E12" s="173"/>
      <c r="F12" s="173"/>
      <c r="G12" s="173"/>
      <c r="H12" s="173"/>
      <c r="I12" s="173"/>
      <c r="J12" s="173"/>
    </row>
    <row r="13" spans="1:13" ht="24.75" customHeight="1">
      <c r="B13" s="173" t="s">
        <v>3008</v>
      </c>
      <c r="C13" s="174"/>
      <c r="D13" s="174"/>
      <c r="E13" s="174"/>
      <c r="F13" s="174"/>
      <c r="G13" s="174"/>
      <c r="H13" s="174"/>
      <c r="I13" s="174"/>
      <c r="J13" s="174"/>
    </row>
    <row r="14" spans="1:13" ht="24.75" customHeight="1">
      <c r="B14" s="173" t="s">
        <v>3009</v>
      </c>
      <c r="C14" s="174"/>
      <c r="D14" s="174"/>
      <c r="E14" s="174"/>
      <c r="F14" s="174"/>
      <c r="G14" s="174"/>
      <c r="H14" s="174"/>
      <c r="I14" s="174"/>
      <c r="J14" s="174"/>
    </row>
    <row r="15" spans="1:13" ht="24.75" customHeight="1">
      <c r="B15" s="173" t="s">
        <v>3010</v>
      </c>
      <c r="C15" s="174"/>
      <c r="D15" s="174"/>
      <c r="E15" s="174"/>
      <c r="F15" s="174"/>
      <c r="G15" s="174"/>
      <c r="H15" s="174"/>
      <c r="I15" s="174"/>
      <c r="J15" s="174"/>
    </row>
    <row r="16" spans="1:13" ht="24.75" customHeight="1">
      <c r="B16" s="173" t="s">
        <v>3011</v>
      </c>
      <c r="C16" s="174"/>
      <c r="D16" s="174"/>
      <c r="E16" s="174"/>
      <c r="F16" s="174"/>
      <c r="G16" s="174"/>
      <c r="H16" s="174"/>
      <c r="I16" s="174"/>
      <c r="J16" s="174"/>
    </row>
    <row r="17" spans="2:10" ht="24.75" customHeight="1">
      <c r="B17" s="173" t="s">
        <v>3012</v>
      </c>
      <c r="C17" s="174"/>
      <c r="D17" s="174"/>
      <c r="E17" s="174"/>
      <c r="F17" s="174"/>
      <c r="G17" s="174"/>
      <c r="H17" s="174"/>
      <c r="I17" s="174"/>
      <c r="J17" s="174"/>
    </row>
    <row r="18" spans="2:10" ht="24.75" customHeight="1">
      <c r="B18" s="252" t="s">
        <v>1</v>
      </c>
      <c r="C18" s="252"/>
      <c r="D18" s="252"/>
      <c r="E18" s="252"/>
      <c r="F18" s="252"/>
      <c r="G18" s="252"/>
      <c r="H18" s="252"/>
      <c r="I18" s="252"/>
      <c r="J18" s="252"/>
    </row>
    <row r="19" spans="2:10" ht="24.75" customHeight="1">
      <c r="B19" s="253" t="s">
        <v>2</v>
      </c>
      <c r="C19" s="253"/>
      <c r="D19" s="253"/>
      <c r="E19" s="253"/>
      <c r="F19" s="253"/>
      <c r="G19" s="253"/>
      <c r="H19" s="253"/>
      <c r="I19" s="253"/>
      <c r="J19" s="253"/>
    </row>
  </sheetData>
  <mergeCells count="5">
    <mergeCell ref="A1:C1"/>
    <mergeCell ref="A3:L3"/>
    <mergeCell ref="B5:J5"/>
    <mergeCell ref="B18:J18"/>
    <mergeCell ref="B19:J19"/>
  </mergeCells>
  <phoneticPr fontId="38" type="noConversion"/>
  <pageMargins left="0.69930555555555596" right="0.69930555555555596"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dimension ref="A1:IR126"/>
  <sheetViews>
    <sheetView showZeros="0" workbookViewId="0">
      <pane xSplit="1" ySplit="3" topLeftCell="B121" activePane="bottomRight" state="frozen"/>
      <selection pane="topRight"/>
      <selection pane="bottomLeft"/>
      <selection pane="bottomRight" activeCell="G122" sqref="G122"/>
    </sheetView>
  </sheetViews>
  <sheetFormatPr defaultColWidth="9.125" defaultRowHeight="14.25"/>
  <cols>
    <col min="1" max="1" width="42.375" style="14" customWidth="1"/>
    <col min="2" max="2" width="9.875" style="15" hidden="1" customWidth="1"/>
    <col min="3" max="4" width="8.5" style="15" customWidth="1"/>
    <col min="5" max="6" width="8.5" style="14" customWidth="1"/>
    <col min="7" max="7" width="36.25" style="14" customWidth="1"/>
    <col min="8" max="8" width="8.5" style="16" hidden="1" customWidth="1"/>
    <col min="9" max="10" width="8.5" style="16" customWidth="1"/>
    <col min="11" max="12" width="8.5" style="13" customWidth="1"/>
    <col min="13" max="252" width="9.125" style="14" customWidth="1"/>
    <col min="253" max="16384" width="9.125" style="14"/>
  </cols>
  <sheetData>
    <row r="1" spans="1:252" s="10" customFormat="1" ht="32.1" customHeight="1">
      <c r="A1" s="282" t="s">
        <v>3028</v>
      </c>
      <c r="B1" s="282"/>
      <c r="C1" s="282"/>
      <c r="D1" s="282"/>
      <c r="E1" s="282"/>
      <c r="F1" s="282"/>
      <c r="G1" s="282"/>
      <c r="H1" s="282"/>
      <c r="I1" s="282"/>
      <c r="J1" s="282"/>
      <c r="K1" s="282"/>
      <c r="L1" s="282"/>
    </row>
    <row r="2" spans="1:252" s="10" customFormat="1" ht="24" customHeight="1">
      <c r="A2" s="17" t="s">
        <v>2435</v>
      </c>
      <c r="B2" s="18"/>
      <c r="C2" s="18"/>
      <c r="D2" s="18"/>
      <c r="E2" s="19"/>
      <c r="F2" s="19"/>
      <c r="G2" s="19"/>
      <c r="H2" s="18"/>
      <c r="I2" s="18"/>
      <c r="J2" s="18"/>
      <c r="K2" s="19"/>
      <c r="L2" s="35" t="s">
        <v>5</v>
      </c>
    </row>
    <row r="3" spans="1:252" s="10" customFormat="1" ht="27.95" customHeight="1">
      <c r="A3" s="20" t="s">
        <v>6</v>
      </c>
      <c r="B3" s="21" t="s">
        <v>109</v>
      </c>
      <c r="C3" s="22" t="s">
        <v>3013</v>
      </c>
      <c r="D3" s="22" t="s">
        <v>3014</v>
      </c>
      <c r="E3" s="23" t="s">
        <v>8</v>
      </c>
      <c r="F3" s="23" t="s">
        <v>9</v>
      </c>
      <c r="G3" s="23" t="s">
        <v>6</v>
      </c>
      <c r="H3" s="22" t="s">
        <v>109</v>
      </c>
      <c r="I3" s="22" t="s">
        <v>3013</v>
      </c>
      <c r="J3" s="22" t="s">
        <v>3014</v>
      </c>
      <c r="K3" s="23" t="s">
        <v>8</v>
      </c>
      <c r="L3" s="23" t="s">
        <v>9</v>
      </c>
    </row>
    <row r="4" spans="1:252" s="11" customFormat="1" ht="18.75" customHeight="1">
      <c r="A4" s="24" t="s">
        <v>1543</v>
      </c>
      <c r="B4" s="25">
        <v>1685</v>
      </c>
      <c r="C4" s="25"/>
      <c r="D4" s="25"/>
      <c r="E4" s="26"/>
      <c r="F4" s="26"/>
      <c r="G4" s="27" t="s">
        <v>268</v>
      </c>
      <c r="H4" s="25"/>
      <c r="I4" s="25"/>
      <c r="J4" s="25"/>
      <c r="K4" s="36"/>
      <c r="L4" s="32"/>
    </row>
    <row r="5" spans="1:252" s="11" customFormat="1" ht="18.75" customHeight="1">
      <c r="A5" s="24" t="s">
        <v>2436</v>
      </c>
      <c r="B5" s="25"/>
      <c r="C5" s="28"/>
      <c r="D5" s="25"/>
      <c r="E5" s="26"/>
      <c r="F5" s="26"/>
      <c r="G5" s="27" t="s">
        <v>2437</v>
      </c>
      <c r="H5" s="25"/>
      <c r="I5" s="25"/>
      <c r="J5" s="25"/>
      <c r="K5" s="36"/>
      <c r="L5" s="32"/>
    </row>
    <row r="6" spans="1:252" s="11" customFormat="1" ht="18.75" customHeight="1">
      <c r="A6" s="24" t="s">
        <v>2438</v>
      </c>
      <c r="B6" s="25"/>
      <c r="C6" s="28"/>
      <c r="D6" s="25"/>
      <c r="E6" s="26"/>
      <c r="F6" s="26"/>
      <c r="G6" s="27" t="s">
        <v>2439</v>
      </c>
      <c r="H6" s="25"/>
      <c r="I6" s="25"/>
      <c r="J6" s="25"/>
      <c r="K6" s="36"/>
      <c r="L6" s="36"/>
    </row>
    <row r="7" spans="1:252" s="11" customFormat="1" ht="18.75" customHeight="1">
      <c r="A7" s="24" t="s">
        <v>2440</v>
      </c>
      <c r="B7" s="25"/>
      <c r="C7" s="28"/>
      <c r="D7" s="25"/>
      <c r="E7" s="26"/>
      <c r="F7" s="26"/>
      <c r="G7" s="27" t="s">
        <v>2441</v>
      </c>
      <c r="H7" s="25"/>
      <c r="I7" s="25"/>
      <c r="J7" s="25"/>
      <c r="K7" s="36"/>
      <c r="L7" s="32"/>
    </row>
    <row r="8" spans="1:252" s="11" customFormat="1" ht="18.75" customHeight="1">
      <c r="A8" s="24" t="s">
        <v>2442</v>
      </c>
      <c r="B8" s="25"/>
      <c r="C8" s="28"/>
      <c r="D8" s="25"/>
      <c r="E8" s="26"/>
      <c r="F8" s="26"/>
      <c r="G8" s="27" t="s">
        <v>2443</v>
      </c>
      <c r="H8" s="25"/>
      <c r="I8" s="25"/>
      <c r="J8" s="25"/>
      <c r="K8" s="36"/>
      <c r="L8" s="36"/>
    </row>
    <row r="9" spans="1:252" s="11" customFormat="1" ht="18.75" customHeight="1">
      <c r="A9" s="24" t="s">
        <v>2444</v>
      </c>
      <c r="B9" s="25"/>
      <c r="C9" s="28"/>
      <c r="D9" s="25"/>
      <c r="E9" s="26"/>
      <c r="F9" s="26"/>
      <c r="G9" s="27" t="s">
        <v>2445</v>
      </c>
      <c r="H9" s="25"/>
      <c r="I9" s="25"/>
      <c r="J9" s="25"/>
      <c r="K9" s="36"/>
      <c r="L9" s="32"/>
    </row>
    <row r="10" spans="1:252" s="11" customFormat="1" ht="18.75" customHeight="1">
      <c r="A10" s="24" t="s">
        <v>2446</v>
      </c>
      <c r="B10" s="25"/>
      <c r="C10" s="28"/>
      <c r="D10" s="25"/>
      <c r="E10" s="26"/>
      <c r="F10" s="26"/>
      <c r="G10" s="27" t="s">
        <v>2447</v>
      </c>
      <c r="H10" s="25"/>
      <c r="I10" s="25"/>
      <c r="J10" s="25"/>
      <c r="K10" s="36"/>
      <c r="L10" s="32"/>
    </row>
    <row r="11" spans="1:252" s="11" customFormat="1" ht="18.75" customHeight="1">
      <c r="A11" s="24" t="s">
        <v>2448</v>
      </c>
      <c r="B11" s="25"/>
      <c r="C11" s="28"/>
      <c r="D11" s="25"/>
      <c r="E11" s="26"/>
      <c r="F11" s="26"/>
      <c r="G11" s="27" t="s">
        <v>2449</v>
      </c>
      <c r="H11" s="25"/>
      <c r="I11" s="25"/>
      <c r="J11" s="25"/>
      <c r="K11" s="36"/>
      <c r="L11" s="32"/>
    </row>
    <row r="12" spans="1:252" s="11" customFormat="1" ht="18.75" customHeight="1">
      <c r="A12" s="24" t="s">
        <v>2450</v>
      </c>
      <c r="B12" s="25"/>
      <c r="C12" s="28"/>
      <c r="D12" s="25"/>
      <c r="E12" s="26"/>
      <c r="F12" s="26"/>
      <c r="G12" s="27" t="s">
        <v>2451</v>
      </c>
      <c r="H12" s="25"/>
      <c r="I12" s="25"/>
      <c r="J12" s="25"/>
      <c r="K12" s="36"/>
      <c r="L12" s="32"/>
    </row>
    <row r="13" spans="1:252" s="11" customFormat="1" ht="18.75" customHeight="1">
      <c r="A13" s="24" t="s">
        <v>2452</v>
      </c>
      <c r="B13" s="25"/>
      <c r="C13" s="28"/>
      <c r="D13" s="25"/>
      <c r="E13" s="26"/>
      <c r="F13" s="26"/>
      <c r="G13" s="27" t="s">
        <v>2453</v>
      </c>
      <c r="H13" s="25"/>
      <c r="I13" s="25"/>
      <c r="J13" s="25"/>
      <c r="K13" s="36"/>
      <c r="L13" s="32"/>
    </row>
    <row r="14" spans="1:252" s="11" customFormat="1" ht="18.75" customHeight="1">
      <c r="A14" s="24" t="s">
        <v>2454</v>
      </c>
      <c r="B14" s="25"/>
      <c r="C14" s="28"/>
      <c r="D14" s="25"/>
      <c r="E14" s="26"/>
      <c r="F14" s="26"/>
      <c r="G14" s="27" t="s">
        <v>2455</v>
      </c>
      <c r="H14" s="25"/>
      <c r="I14" s="25"/>
      <c r="J14" s="25"/>
      <c r="K14" s="36"/>
      <c r="L14" s="32"/>
    </row>
    <row r="15" spans="1:252" s="11" customFormat="1" ht="18.75" customHeight="1">
      <c r="A15" s="24" t="s">
        <v>2456</v>
      </c>
      <c r="B15" s="25"/>
      <c r="C15" s="28"/>
      <c r="D15" s="25"/>
      <c r="E15" s="26"/>
      <c r="F15" s="26"/>
      <c r="G15" s="27" t="s">
        <v>279</v>
      </c>
      <c r="H15" s="25"/>
      <c r="I15" s="25"/>
      <c r="J15" s="25"/>
      <c r="K15" s="36"/>
      <c r="L15" s="32"/>
    </row>
    <row r="16" spans="1:252" s="12" customFormat="1" ht="18.75" customHeight="1">
      <c r="A16" s="24" t="s">
        <v>2457</v>
      </c>
      <c r="B16" s="25"/>
      <c r="C16" s="29"/>
      <c r="D16" s="25"/>
      <c r="E16" s="26"/>
      <c r="F16" s="26"/>
      <c r="G16" s="27" t="s">
        <v>2437</v>
      </c>
      <c r="H16" s="29"/>
      <c r="I16" s="29"/>
      <c r="J16" s="29"/>
      <c r="K16" s="37"/>
      <c r="L16" s="37"/>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row>
    <row r="17" spans="1:252" s="11" customFormat="1" ht="18.75" customHeight="1">
      <c r="A17" s="24" t="s">
        <v>2458</v>
      </c>
      <c r="B17" s="25"/>
      <c r="C17" s="29"/>
      <c r="D17" s="25"/>
      <c r="E17" s="26"/>
      <c r="F17" s="26"/>
      <c r="G17" s="27" t="s">
        <v>2439</v>
      </c>
      <c r="H17" s="29"/>
      <c r="I17" s="29"/>
      <c r="J17" s="29"/>
      <c r="K17" s="36"/>
      <c r="L17" s="36"/>
    </row>
    <row r="18" spans="1:252" s="11" customFormat="1" ht="18.75" customHeight="1">
      <c r="A18" s="24" t="s">
        <v>2459</v>
      </c>
      <c r="B18" s="25"/>
      <c r="C18" s="25"/>
      <c r="D18" s="25"/>
      <c r="E18" s="26"/>
      <c r="F18" s="26"/>
      <c r="G18" s="27" t="s">
        <v>2441</v>
      </c>
      <c r="H18" s="25"/>
      <c r="I18" s="25"/>
      <c r="J18" s="25"/>
      <c r="K18" s="36"/>
      <c r="L18" s="32"/>
    </row>
    <row r="19" spans="1:252" s="11" customFormat="1" ht="18.75" customHeight="1">
      <c r="A19" s="24" t="s">
        <v>2460</v>
      </c>
      <c r="B19" s="25"/>
      <c r="C19" s="25"/>
      <c r="D19" s="25"/>
      <c r="E19" s="26"/>
      <c r="F19" s="26"/>
      <c r="G19" s="27" t="s">
        <v>2443</v>
      </c>
      <c r="H19" s="25"/>
      <c r="I19" s="25"/>
      <c r="J19" s="25"/>
      <c r="K19" s="36"/>
      <c r="L19" s="36"/>
    </row>
    <row r="20" spans="1:252" s="12" customFormat="1" ht="18.75" customHeight="1">
      <c r="A20" s="24" t="s">
        <v>2461</v>
      </c>
      <c r="B20" s="25">
        <v>451</v>
      </c>
      <c r="C20" s="25"/>
      <c r="D20" s="25"/>
      <c r="E20" s="26"/>
      <c r="F20" s="26"/>
      <c r="G20" s="27" t="s">
        <v>2445</v>
      </c>
      <c r="H20" s="25"/>
      <c r="I20" s="25"/>
      <c r="J20" s="25"/>
      <c r="K20" s="36"/>
      <c r="L20" s="37"/>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row>
    <row r="21" spans="1:252" s="13" customFormat="1" ht="18.75" customHeight="1">
      <c r="A21" s="24" t="s">
        <v>2462</v>
      </c>
      <c r="B21" s="25"/>
      <c r="C21" s="30"/>
      <c r="D21" s="25"/>
      <c r="E21" s="26"/>
      <c r="F21" s="26"/>
      <c r="G21" s="31" t="s">
        <v>2447</v>
      </c>
      <c r="H21" s="30"/>
      <c r="I21" s="30"/>
      <c r="J21" s="30"/>
      <c r="K21" s="31"/>
      <c r="L21" s="31"/>
    </row>
    <row r="22" spans="1:252" s="13" customFormat="1" ht="18.75" customHeight="1">
      <c r="A22" s="24" t="s">
        <v>2463</v>
      </c>
      <c r="B22" s="25"/>
      <c r="C22" s="30"/>
      <c r="D22" s="25"/>
      <c r="E22" s="26"/>
      <c r="F22" s="26"/>
      <c r="G22" s="31" t="s">
        <v>2449</v>
      </c>
      <c r="H22" s="30"/>
      <c r="I22" s="30"/>
      <c r="J22" s="30"/>
      <c r="K22" s="31"/>
      <c r="L22" s="31"/>
    </row>
    <row r="23" spans="1:252" s="13" customFormat="1" ht="18.75" customHeight="1">
      <c r="A23" s="24" t="s">
        <v>2464</v>
      </c>
      <c r="B23" s="25"/>
      <c r="C23" s="30"/>
      <c r="D23" s="25"/>
      <c r="E23" s="26"/>
      <c r="F23" s="26"/>
      <c r="G23" s="31" t="s">
        <v>2451</v>
      </c>
      <c r="H23" s="30"/>
      <c r="I23" s="30"/>
      <c r="J23" s="30"/>
      <c r="K23" s="31"/>
      <c r="L23" s="31"/>
    </row>
    <row r="24" spans="1:252" s="13" customFormat="1" ht="18.75" customHeight="1">
      <c r="A24" s="24" t="s">
        <v>2465</v>
      </c>
      <c r="B24" s="25"/>
      <c r="C24" s="30"/>
      <c r="D24" s="25"/>
      <c r="E24" s="26"/>
      <c r="F24" s="26"/>
      <c r="G24" s="31" t="s">
        <v>2453</v>
      </c>
      <c r="H24" s="30"/>
      <c r="I24" s="30"/>
      <c r="J24" s="30"/>
      <c r="K24" s="31"/>
      <c r="L24" s="31"/>
    </row>
    <row r="25" spans="1:252" s="13" customFormat="1" ht="18.75" customHeight="1">
      <c r="A25" s="24" t="s">
        <v>2466</v>
      </c>
      <c r="B25" s="25"/>
      <c r="C25" s="30"/>
      <c r="D25" s="25"/>
      <c r="E25" s="26"/>
      <c r="F25" s="26"/>
      <c r="G25" s="31" t="s">
        <v>2455</v>
      </c>
      <c r="H25" s="30"/>
      <c r="I25" s="30"/>
      <c r="J25" s="30"/>
      <c r="K25" s="31"/>
      <c r="L25" s="31"/>
    </row>
    <row r="26" spans="1:252" s="13" customFormat="1" ht="18.75" customHeight="1">
      <c r="A26" s="24" t="s">
        <v>2467</v>
      </c>
      <c r="B26" s="25"/>
      <c r="C26" s="30"/>
      <c r="D26" s="25"/>
      <c r="E26" s="26"/>
      <c r="F26" s="26"/>
      <c r="G26" s="31" t="s">
        <v>290</v>
      </c>
      <c r="H26" s="30"/>
      <c r="I26" s="30"/>
      <c r="J26" s="30"/>
      <c r="K26" s="31"/>
      <c r="L26" s="31"/>
    </row>
    <row r="27" spans="1:252" s="13" customFormat="1" ht="18.75" customHeight="1">
      <c r="A27" s="24" t="s">
        <v>2468</v>
      </c>
      <c r="B27" s="25"/>
      <c r="C27" s="30"/>
      <c r="D27" s="25"/>
      <c r="E27" s="26"/>
      <c r="F27" s="26"/>
      <c r="G27" s="31" t="s">
        <v>2437</v>
      </c>
      <c r="H27" s="30"/>
      <c r="I27" s="30"/>
      <c r="J27" s="30"/>
      <c r="K27" s="31"/>
      <c r="L27" s="31"/>
    </row>
    <row r="28" spans="1:252" s="13" customFormat="1" ht="18.75" customHeight="1">
      <c r="A28" s="24" t="s">
        <v>2469</v>
      </c>
      <c r="B28" s="25"/>
      <c r="C28" s="30"/>
      <c r="D28" s="25"/>
      <c r="E28" s="26"/>
      <c r="F28" s="26"/>
      <c r="G28" s="31" t="s">
        <v>2439</v>
      </c>
      <c r="H28" s="30"/>
      <c r="I28" s="30"/>
      <c r="J28" s="30"/>
      <c r="K28" s="31"/>
      <c r="L28" s="31"/>
    </row>
    <row r="29" spans="1:252" s="13" customFormat="1" ht="18.75" customHeight="1">
      <c r="A29" s="24" t="s">
        <v>2470</v>
      </c>
      <c r="B29" s="25"/>
      <c r="C29" s="30"/>
      <c r="D29" s="25"/>
      <c r="E29" s="26"/>
      <c r="F29" s="26"/>
      <c r="G29" s="31" t="s">
        <v>2441</v>
      </c>
      <c r="H29" s="30"/>
      <c r="I29" s="30"/>
      <c r="J29" s="30"/>
      <c r="K29" s="31"/>
      <c r="L29" s="31"/>
    </row>
    <row r="30" spans="1:252" s="13" customFormat="1" ht="18.75" customHeight="1">
      <c r="A30" s="24" t="s">
        <v>2471</v>
      </c>
      <c r="B30" s="25"/>
      <c r="C30" s="30"/>
      <c r="D30" s="25"/>
      <c r="E30" s="26"/>
      <c r="F30" s="26"/>
      <c r="G30" s="31" t="s">
        <v>2443</v>
      </c>
      <c r="H30" s="30"/>
      <c r="I30" s="30"/>
      <c r="J30" s="30"/>
      <c r="K30" s="31"/>
      <c r="L30" s="31"/>
    </row>
    <row r="31" spans="1:252" s="13" customFormat="1" ht="18.75" customHeight="1">
      <c r="A31" s="24" t="s">
        <v>2472</v>
      </c>
      <c r="B31" s="25"/>
      <c r="C31" s="30"/>
      <c r="D31" s="25"/>
      <c r="E31" s="26"/>
      <c r="F31" s="26"/>
      <c r="G31" s="31" t="s">
        <v>2445</v>
      </c>
      <c r="H31" s="30"/>
      <c r="I31" s="30"/>
      <c r="J31" s="30"/>
      <c r="K31" s="31"/>
      <c r="L31" s="31"/>
    </row>
    <row r="32" spans="1:252" s="13" customFormat="1" ht="18.75" customHeight="1">
      <c r="A32" s="24" t="s">
        <v>2473</v>
      </c>
      <c r="B32" s="25"/>
      <c r="C32" s="30"/>
      <c r="D32" s="25"/>
      <c r="E32" s="26"/>
      <c r="F32" s="26"/>
      <c r="G32" s="31" t="s">
        <v>2447</v>
      </c>
      <c r="H32" s="30"/>
      <c r="I32" s="30"/>
      <c r="J32" s="30"/>
      <c r="K32" s="31"/>
      <c r="L32" s="31"/>
    </row>
    <row r="33" spans="1:12" s="13" customFormat="1" ht="18.75" customHeight="1">
      <c r="A33" s="24" t="s">
        <v>2474</v>
      </c>
      <c r="B33" s="25"/>
      <c r="C33" s="30"/>
      <c r="D33" s="25"/>
      <c r="E33" s="26"/>
      <c r="F33" s="26"/>
      <c r="G33" s="31" t="s">
        <v>2449</v>
      </c>
      <c r="H33" s="30"/>
      <c r="I33" s="30"/>
      <c r="J33" s="30"/>
      <c r="K33" s="31"/>
      <c r="L33" s="31"/>
    </row>
    <row r="34" spans="1:12" s="13" customFormat="1" ht="18.75" customHeight="1">
      <c r="A34" s="24" t="s">
        <v>1547</v>
      </c>
      <c r="B34" s="30"/>
      <c r="C34" s="30"/>
      <c r="D34" s="30"/>
      <c r="E34" s="26"/>
      <c r="F34" s="26"/>
      <c r="G34" s="31" t="s">
        <v>2451</v>
      </c>
      <c r="H34" s="30"/>
      <c r="I34" s="30"/>
      <c r="J34" s="30"/>
      <c r="K34" s="31"/>
      <c r="L34" s="31"/>
    </row>
    <row r="35" spans="1:12" s="13" customFormat="1" ht="18.75" customHeight="1">
      <c r="A35" s="24" t="s">
        <v>2475</v>
      </c>
      <c r="B35" s="25">
        <v>1234</v>
      </c>
      <c r="C35" s="32"/>
      <c r="D35" s="32"/>
      <c r="E35" s="26"/>
      <c r="F35" s="26"/>
      <c r="G35" s="31" t="s">
        <v>2453</v>
      </c>
      <c r="H35" s="30"/>
      <c r="I35" s="30"/>
      <c r="J35" s="30"/>
      <c r="K35" s="31"/>
      <c r="L35" s="31"/>
    </row>
    <row r="36" spans="1:12" s="13" customFormat="1" ht="18.75" customHeight="1">
      <c r="A36" s="24" t="s">
        <v>1550</v>
      </c>
      <c r="B36" s="25">
        <v>6471</v>
      </c>
      <c r="C36" s="25"/>
      <c r="D36" s="25"/>
      <c r="E36" s="26"/>
      <c r="F36" s="26"/>
      <c r="G36" s="31" t="s">
        <v>2455</v>
      </c>
      <c r="H36" s="30"/>
      <c r="I36" s="30"/>
      <c r="J36" s="30"/>
      <c r="K36" s="31"/>
      <c r="L36" s="31"/>
    </row>
    <row r="37" spans="1:12" s="13" customFormat="1" ht="18.75" customHeight="1">
      <c r="A37" s="24" t="s">
        <v>2476</v>
      </c>
      <c r="B37" s="25">
        <v>5023</v>
      </c>
      <c r="C37" s="32"/>
      <c r="D37" s="32"/>
      <c r="E37" s="26"/>
      <c r="F37" s="26"/>
      <c r="G37" s="31" t="s">
        <v>296</v>
      </c>
      <c r="H37" s="30"/>
      <c r="I37" s="30"/>
      <c r="J37" s="30"/>
      <c r="K37" s="31"/>
      <c r="L37" s="31"/>
    </row>
    <row r="38" spans="1:12" s="13" customFormat="1" ht="18.75" customHeight="1">
      <c r="A38" s="24" t="s">
        <v>2477</v>
      </c>
      <c r="B38" s="25">
        <v>1448</v>
      </c>
      <c r="C38" s="32"/>
      <c r="D38" s="32"/>
      <c r="E38" s="26"/>
      <c r="F38" s="26"/>
      <c r="G38" s="31" t="s">
        <v>300</v>
      </c>
      <c r="H38" s="30"/>
      <c r="I38" s="30"/>
      <c r="J38" s="30"/>
      <c r="K38" s="31"/>
      <c r="L38" s="31"/>
    </row>
    <row r="39" spans="1:12" s="13" customFormat="1" ht="18.75" customHeight="1">
      <c r="A39" s="24" t="s">
        <v>2478</v>
      </c>
      <c r="B39" s="25"/>
      <c r="C39" s="30"/>
      <c r="D39" s="25"/>
      <c r="E39" s="26"/>
      <c r="F39" s="26"/>
      <c r="G39" s="31" t="s">
        <v>2479</v>
      </c>
      <c r="H39" s="30"/>
      <c r="I39" s="30"/>
      <c r="J39" s="30"/>
      <c r="K39" s="31"/>
      <c r="L39" s="31"/>
    </row>
    <row r="40" spans="1:12" s="13" customFormat="1" ht="18.75" customHeight="1">
      <c r="A40" s="24" t="s">
        <v>2480</v>
      </c>
      <c r="B40" s="25"/>
      <c r="C40" s="30"/>
      <c r="D40" s="25"/>
      <c r="E40" s="26"/>
      <c r="F40" s="26"/>
      <c r="G40" s="31" t="s">
        <v>325</v>
      </c>
      <c r="H40" s="30"/>
      <c r="I40" s="30"/>
      <c r="J40" s="30"/>
      <c r="K40" s="31"/>
      <c r="L40" s="31"/>
    </row>
    <row r="41" spans="1:12" s="13" customFormat="1" ht="18.75" customHeight="1">
      <c r="A41" s="24" t="s">
        <v>1556</v>
      </c>
      <c r="B41" s="25">
        <v>10</v>
      </c>
      <c r="C41" s="30"/>
      <c r="D41" s="25"/>
      <c r="E41" s="26"/>
      <c r="F41" s="26"/>
      <c r="G41" s="31" t="s">
        <v>2437</v>
      </c>
      <c r="H41" s="30"/>
      <c r="I41" s="30"/>
      <c r="J41" s="30"/>
      <c r="K41" s="31"/>
      <c r="L41" s="31"/>
    </row>
    <row r="42" spans="1:12" s="13" customFormat="1" ht="18.75" customHeight="1">
      <c r="A42" s="24" t="s">
        <v>2481</v>
      </c>
      <c r="B42" s="25"/>
      <c r="C42" s="30"/>
      <c r="D42" s="25"/>
      <c r="E42" s="26"/>
      <c r="F42" s="26"/>
      <c r="G42" s="31" t="s">
        <v>2439</v>
      </c>
      <c r="H42" s="30"/>
      <c r="I42" s="30"/>
      <c r="J42" s="30"/>
      <c r="K42" s="31"/>
      <c r="L42" s="31"/>
    </row>
    <row r="43" spans="1:12" s="13" customFormat="1" ht="18.75" customHeight="1">
      <c r="A43" s="24" t="s">
        <v>2482</v>
      </c>
      <c r="B43" s="25"/>
      <c r="C43" s="30"/>
      <c r="D43" s="25"/>
      <c r="E43" s="26"/>
      <c r="F43" s="26"/>
      <c r="G43" s="31" t="s">
        <v>2441</v>
      </c>
      <c r="H43" s="30"/>
      <c r="I43" s="30"/>
      <c r="J43" s="30"/>
      <c r="K43" s="31"/>
      <c r="L43" s="31"/>
    </row>
    <row r="44" spans="1:12" s="13" customFormat="1" ht="18.75" customHeight="1">
      <c r="A44" s="24" t="s">
        <v>2483</v>
      </c>
      <c r="B44" s="25"/>
      <c r="C44" s="30"/>
      <c r="D44" s="25"/>
      <c r="E44" s="26"/>
      <c r="F44" s="26"/>
      <c r="G44" s="31" t="s">
        <v>2443</v>
      </c>
      <c r="H44" s="30"/>
      <c r="I44" s="30"/>
      <c r="J44" s="30"/>
      <c r="K44" s="31"/>
      <c r="L44" s="31"/>
    </row>
    <row r="45" spans="1:12" s="13" customFormat="1" ht="18.75" customHeight="1">
      <c r="A45" s="24" t="s">
        <v>2484</v>
      </c>
      <c r="B45" s="25"/>
      <c r="C45" s="30"/>
      <c r="D45" s="25"/>
      <c r="E45" s="26"/>
      <c r="F45" s="26"/>
      <c r="G45" s="31" t="s">
        <v>2445</v>
      </c>
      <c r="H45" s="30"/>
      <c r="I45" s="30"/>
      <c r="J45" s="30"/>
      <c r="K45" s="31"/>
      <c r="L45" s="31"/>
    </row>
    <row r="46" spans="1:12" s="13" customFormat="1" ht="18.75" customHeight="1">
      <c r="A46" s="24" t="s">
        <v>2485</v>
      </c>
      <c r="B46" s="25">
        <v>10</v>
      </c>
      <c r="C46" s="30"/>
      <c r="D46" s="25"/>
      <c r="E46" s="26"/>
      <c r="F46" s="26"/>
      <c r="G46" s="31" t="s">
        <v>2447</v>
      </c>
      <c r="H46" s="30"/>
      <c r="I46" s="30"/>
      <c r="J46" s="30"/>
      <c r="K46" s="31"/>
      <c r="L46" s="31"/>
    </row>
    <row r="47" spans="1:12" s="13" customFormat="1" ht="18.75" customHeight="1">
      <c r="A47" s="24" t="s">
        <v>1559</v>
      </c>
      <c r="B47" s="25"/>
      <c r="C47" s="25"/>
      <c r="D47" s="25"/>
      <c r="E47" s="26"/>
      <c r="F47" s="26"/>
      <c r="G47" s="31" t="s">
        <v>2449</v>
      </c>
      <c r="H47" s="30"/>
      <c r="I47" s="30"/>
      <c r="J47" s="30"/>
      <c r="K47" s="31"/>
      <c r="L47" s="31"/>
    </row>
    <row r="48" spans="1:12" s="13" customFormat="1" ht="18.75" customHeight="1">
      <c r="A48" s="27" t="s">
        <v>2486</v>
      </c>
      <c r="B48" s="30"/>
      <c r="C48" s="30"/>
      <c r="D48" s="30"/>
      <c r="E48" s="26"/>
      <c r="F48" s="26"/>
      <c r="G48" s="31" t="s">
        <v>2451</v>
      </c>
      <c r="H48" s="30"/>
      <c r="I48" s="30"/>
      <c r="J48" s="30"/>
      <c r="K48" s="31"/>
      <c r="L48" s="31"/>
    </row>
    <row r="49" spans="1:12" s="13" customFormat="1" ht="18.75" customHeight="1">
      <c r="A49" s="27" t="s">
        <v>2487</v>
      </c>
      <c r="B49" s="25"/>
      <c r="C49" s="30"/>
      <c r="D49" s="25"/>
      <c r="E49" s="26"/>
      <c r="F49" s="26"/>
      <c r="G49" s="31" t="s">
        <v>2453</v>
      </c>
      <c r="H49" s="30"/>
      <c r="I49" s="30"/>
      <c r="J49" s="30"/>
      <c r="K49" s="31"/>
      <c r="L49" s="31"/>
    </row>
    <row r="50" spans="1:12" s="13" customFormat="1" ht="18.75" customHeight="1">
      <c r="A50" s="27" t="s">
        <v>2488</v>
      </c>
      <c r="B50" s="25"/>
      <c r="C50" s="30"/>
      <c r="D50" s="25"/>
      <c r="E50" s="26"/>
      <c r="F50" s="26"/>
      <c r="G50" s="31" t="s">
        <v>2455</v>
      </c>
      <c r="H50" s="30"/>
      <c r="I50" s="30"/>
      <c r="J50" s="30"/>
      <c r="K50" s="31"/>
      <c r="L50" s="31"/>
    </row>
    <row r="51" spans="1:12" s="13" customFormat="1" ht="18.75" customHeight="1">
      <c r="A51" s="27" t="s">
        <v>2489</v>
      </c>
      <c r="B51" s="25">
        <v>653</v>
      </c>
      <c r="C51" s="32"/>
      <c r="D51" s="32"/>
      <c r="E51" s="26"/>
      <c r="F51" s="26"/>
      <c r="G51" s="31" t="s">
        <v>342</v>
      </c>
      <c r="H51" s="30"/>
      <c r="I51" s="30"/>
      <c r="J51" s="30"/>
      <c r="K51" s="31"/>
      <c r="L51" s="31"/>
    </row>
    <row r="52" spans="1:12" s="13" customFormat="1" ht="18.75" customHeight="1">
      <c r="A52" s="27"/>
      <c r="B52" s="25"/>
      <c r="C52" s="30"/>
      <c r="D52" s="25"/>
      <c r="E52" s="26"/>
      <c r="F52" s="26"/>
      <c r="G52" s="31" t="s">
        <v>2437</v>
      </c>
      <c r="H52" s="30"/>
      <c r="I52" s="30"/>
      <c r="J52" s="30"/>
      <c r="K52" s="31"/>
      <c r="L52" s="31"/>
    </row>
    <row r="53" spans="1:12" s="13" customFormat="1" ht="18.75" customHeight="1">
      <c r="A53" s="27"/>
      <c r="B53" s="25"/>
      <c r="C53" s="30"/>
      <c r="D53" s="25"/>
      <c r="E53" s="26"/>
      <c r="F53" s="26"/>
      <c r="G53" s="31" t="s">
        <v>2439</v>
      </c>
      <c r="H53" s="30"/>
      <c r="I53" s="30"/>
      <c r="J53" s="30"/>
      <c r="K53" s="31"/>
      <c r="L53" s="31"/>
    </row>
    <row r="54" spans="1:12" s="13" customFormat="1" ht="18.75" customHeight="1">
      <c r="A54" s="27"/>
      <c r="B54" s="25"/>
      <c r="C54" s="30"/>
      <c r="D54" s="25"/>
      <c r="E54" s="26"/>
      <c r="F54" s="26"/>
      <c r="G54" s="31" t="s">
        <v>2441</v>
      </c>
      <c r="H54" s="30"/>
      <c r="I54" s="30"/>
      <c r="J54" s="30"/>
      <c r="K54" s="31"/>
      <c r="L54" s="31"/>
    </row>
    <row r="55" spans="1:12" s="13" customFormat="1" ht="18.75" customHeight="1">
      <c r="A55" s="27"/>
      <c r="B55" s="25"/>
      <c r="C55" s="30"/>
      <c r="D55" s="25"/>
      <c r="E55" s="26"/>
      <c r="F55" s="26"/>
      <c r="G55" s="31" t="s">
        <v>2443</v>
      </c>
      <c r="H55" s="30"/>
      <c r="I55" s="30"/>
      <c r="J55" s="30"/>
      <c r="K55" s="31"/>
      <c r="L55" s="31"/>
    </row>
    <row r="56" spans="1:12" s="13" customFormat="1" ht="18.75" customHeight="1">
      <c r="A56" s="27"/>
      <c r="B56" s="25"/>
      <c r="C56" s="30"/>
      <c r="D56" s="25"/>
      <c r="E56" s="26"/>
      <c r="F56" s="26"/>
      <c r="G56" s="31" t="s">
        <v>2445</v>
      </c>
      <c r="H56" s="30"/>
      <c r="I56" s="30"/>
      <c r="J56" s="30"/>
      <c r="K56" s="31"/>
      <c r="L56" s="31"/>
    </row>
    <row r="57" spans="1:12" s="13" customFormat="1" ht="18.75" customHeight="1">
      <c r="A57" s="27"/>
      <c r="B57" s="25"/>
      <c r="C57" s="30"/>
      <c r="D57" s="25"/>
      <c r="E57" s="26"/>
      <c r="F57" s="26"/>
      <c r="G57" s="31" t="s">
        <v>2447</v>
      </c>
      <c r="H57" s="30"/>
      <c r="I57" s="30"/>
      <c r="J57" s="30"/>
      <c r="K57" s="31"/>
      <c r="L57" s="31"/>
    </row>
    <row r="58" spans="1:12" s="13" customFormat="1" ht="18.75" customHeight="1">
      <c r="A58" s="27"/>
      <c r="B58" s="25"/>
      <c r="C58" s="30"/>
      <c r="D58" s="25"/>
      <c r="E58" s="26"/>
      <c r="F58" s="26"/>
      <c r="G58" s="31" t="s">
        <v>2449</v>
      </c>
      <c r="H58" s="30"/>
      <c r="I58" s="30"/>
      <c r="J58" s="30"/>
      <c r="K58" s="31"/>
      <c r="L58" s="31"/>
    </row>
    <row r="59" spans="1:12" s="13" customFormat="1" ht="18.75" customHeight="1">
      <c r="A59" s="27"/>
      <c r="B59" s="25"/>
      <c r="C59" s="30"/>
      <c r="D59" s="25"/>
      <c r="E59" s="26"/>
      <c r="F59" s="26"/>
      <c r="G59" s="31" t="s">
        <v>2451</v>
      </c>
      <c r="H59" s="30"/>
      <c r="I59" s="30"/>
      <c r="J59" s="30"/>
      <c r="K59" s="31"/>
      <c r="L59" s="31"/>
    </row>
    <row r="60" spans="1:12" s="13" customFormat="1" ht="18.75" customHeight="1">
      <c r="A60" s="33"/>
      <c r="B60" s="29"/>
      <c r="C60" s="30"/>
      <c r="D60" s="29"/>
      <c r="E60" s="26"/>
      <c r="F60" s="26"/>
      <c r="G60" s="31" t="s">
        <v>2453</v>
      </c>
      <c r="H60" s="30"/>
      <c r="I60" s="30"/>
      <c r="J60" s="30"/>
      <c r="K60" s="31"/>
      <c r="L60" s="31"/>
    </row>
    <row r="61" spans="1:12" s="13" customFormat="1" ht="18.75" customHeight="1">
      <c r="A61" s="33"/>
      <c r="B61" s="29"/>
      <c r="C61" s="30"/>
      <c r="D61" s="29"/>
      <c r="E61" s="26"/>
      <c r="F61" s="26"/>
      <c r="G61" s="31" t="s">
        <v>2455</v>
      </c>
      <c r="H61" s="30"/>
      <c r="I61" s="30"/>
      <c r="J61" s="30"/>
      <c r="K61" s="31"/>
      <c r="L61" s="31"/>
    </row>
    <row r="62" spans="1:12" s="13" customFormat="1" ht="18.75" customHeight="1">
      <c r="A62" s="27"/>
      <c r="B62" s="25"/>
      <c r="C62" s="30"/>
      <c r="D62" s="25"/>
      <c r="E62" s="26"/>
      <c r="F62" s="26"/>
      <c r="G62" s="31" t="s">
        <v>349</v>
      </c>
      <c r="H62" s="30"/>
      <c r="I62" s="30"/>
      <c r="J62" s="30"/>
      <c r="K62" s="31"/>
      <c r="L62" s="31"/>
    </row>
    <row r="63" spans="1:12" s="13" customFormat="1" ht="18.75" customHeight="1">
      <c r="A63" s="32"/>
      <c r="B63" s="25"/>
      <c r="C63" s="30"/>
      <c r="D63" s="25"/>
      <c r="E63" s="26"/>
      <c r="F63" s="26"/>
      <c r="G63" s="31" t="s">
        <v>2437</v>
      </c>
      <c r="H63" s="30"/>
      <c r="I63" s="30"/>
      <c r="J63" s="30"/>
      <c r="K63" s="31"/>
      <c r="L63" s="31"/>
    </row>
    <row r="64" spans="1:12" s="13" customFormat="1" ht="18.75" customHeight="1">
      <c r="A64" s="34"/>
      <c r="B64" s="29"/>
      <c r="C64" s="30"/>
      <c r="D64" s="29"/>
      <c r="E64" s="26"/>
      <c r="F64" s="26"/>
      <c r="G64" s="31" t="s">
        <v>2439</v>
      </c>
      <c r="H64" s="30"/>
      <c r="I64" s="30"/>
      <c r="J64" s="30"/>
      <c r="K64" s="31"/>
      <c r="L64" s="31"/>
    </row>
    <row r="65" spans="1:12" s="13" customFormat="1" ht="18.75" customHeight="1">
      <c r="A65" s="31"/>
      <c r="B65" s="30"/>
      <c r="C65" s="30"/>
      <c r="D65" s="30"/>
      <c r="E65" s="26"/>
      <c r="F65" s="26"/>
      <c r="G65" s="31" t="s">
        <v>2441</v>
      </c>
      <c r="H65" s="30"/>
      <c r="I65" s="30"/>
      <c r="J65" s="30"/>
      <c r="K65" s="31"/>
      <c r="L65" s="31"/>
    </row>
    <row r="66" spans="1:12" s="13" customFormat="1" ht="18.75" customHeight="1">
      <c r="A66" s="31"/>
      <c r="B66" s="30"/>
      <c r="C66" s="30"/>
      <c r="D66" s="30"/>
      <c r="E66" s="26"/>
      <c r="F66" s="26"/>
      <c r="G66" s="31" t="s">
        <v>2443</v>
      </c>
      <c r="H66" s="30"/>
      <c r="I66" s="30"/>
      <c r="J66" s="30"/>
      <c r="K66" s="31"/>
      <c r="L66" s="31"/>
    </row>
    <row r="67" spans="1:12" s="13" customFormat="1" ht="18.75" customHeight="1">
      <c r="A67" s="31"/>
      <c r="B67" s="30"/>
      <c r="C67" s="30"/>
      <c r="D67" s="30"/>
      <c r="E67" s="26"/>
      <c r="F67" s="26"/>
      <c r="G67" s="31" t="s">
        <v>2445</v>
      </c>
      <c r="H67" s="30"/>
      <c r="I67" s="30"/>
      <c r="J67" s="30"/>
      <c r="K67" s="31"/>
      <c r="L67" s="31"/>
    </row>
    <row r="68" spans="1:12" s="13" customFormat="1" ht="18.75" customHeight="1">
      <c r="A68" s="31"/>
      <c r="B68" s="30"/>
      <c r="C68" s="30"/>
      <c r="D68" s="30"/>
      <c r="E68" s="26"/>
      <c r="F68" s="26"/>
      <c r="G68" s="31" t="s">
        <v>2447</v>
      </c>
      <c r="H68" s="30"/>
      <c r="I68" s="30"/>
      <c r="J68" s="30"/>
      <c r="K68" s="31"/>
      <c r="L68" s="31"/>
    </row>
    <row r="69" spans="1:12" s="13" customFormat="1" ht="18.75" customHeight="1">
      <c r="A69" s="31"/>
      <c r="B69" s="30"/>
      <c r="C69" s="30"/>
      <c r="D69" s="30"/>
      <c r="E69" s="26"/>
      <c r="F69" s="26"/>
      <c r="G69" s="31" t="s">
        <v>2449</v>
      </c>
      <c r="H69" s="30"/>
      <c r="I69" s="30"/>
      <c r="J69" s="30"/>
      <c r="K69" s="31"/>
      <c r="L69" s="31"/>
    </row>
    <row r="70" spans="1:12" s="13" customFormat="1" ht="18.75" customHeight="1">
      <c r="A70" s="31"/>
      <c r="B70" s="30"/>
      <c r="C70" s="30"/>
      <c r="D70" s="30"/>
      <c r="E70" s="26"/>
      <c r="F70" s="26"/>
      <c r="G70" s="31" t="s">
        <v>2451</v>
      </c>
      <c r="H70" s="30"/>
      <c r="I70" s="30"/>
      <c r="J70" s="30"/>
      <c r="K70" s="31"/>
      <c r="L70" s="31"/>
    </row>
    <row r="71" spans="1:12" s="13" customFormat="1" ht="18.75" customHeight="1">
      <c r="A71" s="31"/>
      <c r="B71" s="30"/>
      <c r="C71" s="30"/>
      <c r="D71" s="30"/>
      <c r="E71" s="26"/>
      <c r="F71" s="26"/>
      <c r="G71" s="31" t="s">
        <v>2453</v>
      </c>
      <c r="H71" s="30"/>
      <c r="I71" s="30"/>
      <c r="J71" s="30"/>
      <c r="K71" s="31"/>
      <c r="L71" s="31"/>
    </row>
    <row r="72" spans="1:12" s="13" customFormat="1" ht="18.75" customHeight="1">
      <c r="A72" s="31"/>
      <c r="B72" s="30"/>
      <c r="C72" s="30"/>
      <c r="D72" s="30"/>
      <c r="E72" s="26"/>
      <c r="F72" s="26"/>
      <c r="G72" s="31" t="s">
        <v>2455</v>
      </c>
      <c r="H72" s="30"/>
      <c r="I72" s="30"/>
      <c r="J72" s="30"/>
      <c r="K72" s="31"/>
      <c r="L72" s="31"/>
    </row>
    <row r="73" spans="1:12" s="13" customFormat="1" ht="18.75" customHeight="1">
      <c r="A73" s="31"/>
      <c r="B73" s="30"/>
      <c r="C73" s="30"/>
      <c r="D73" s="30"/>
      <c r="E73" s="26"/>
      <c r="F73" s="26"/>
      <c r="G73" s="31" t="s">
        <v>361</v>
      </c>
      <c r="H73" s="30"/>
      <c r="I73" s="30"/>
      <c r="J73" s="30"/>
      <c r="K73" s="31"/>
      <c r="L73" s="31"/>
    </row>
    <row r="74" spans="1:12" s="13" customFormat="1" ht="18.75" customHeight="1">
      <c r="A74" s="31"/>
      <c r="B74" s="30"/>
      <c r="C74" s="30"/>
      <c r="D74" s="30"/>
      <c r="E74" s="26"/>
      <c r="F74" s="26"/>
      <c r="G74" s="31" t="s">
        <v>2437</v>
      </c>
      <c r="H74" s="30"/>
      <c r="I74" s="30"/>
      <c r="J74" s="30"/>
      <c r="K74" s="31"/>
      <c r="L74" s="31"/>
    </row>
    <row r="75" spans="1:12" s="13" customFormat="1" ht="18.75" customHeight="1">
      <c r="A75" s="31"/>
      <c r="B75" s="30"/>
      <c r="C75" s="30"/>
      <c r="D75" s="30"/>
      <c r="E75" s="26"/>
      <c r="F75" s="26"/>
      <c r="G75" s="31" t="s">
        <v>2439</v>
      </c>
      <c r="H75" s="30"/>
      <c r="I75" s="30"/>
      <c r="J75" s="30"/>
      <c r="K75" s="31"/>
      <c r="L75" s="31"/>
    </row>
    <row r="76" spans="1:12" s="13" customFormat="1" ht="18.75" customHeight="1">
      <c r="A76" s="31"/>
      <c r="B76" s="30"/>
      <c r="C76" s="30"/>
      <c r="D76" s="30"/>
      <c r="E76" s="26"/>
      <c r="F76" s="26"/>
      <c r="G76" s="31" t="s">
        <v>2441</v>
      </c>
      <c r="H76" s="30"/>
      <c r="I76" s="30"/>
      <c r="J76" s="30"/>
      <c r="K76" s="31"/>
      <c r="L76" s="31"/>
    </row>
    <row r="77" spans="1:12" s="13" customFormat="1" ht="18.75" customHeight="1">
      <c r="A77" s="31"/>
      <c r="B77" s="30"/>
      <c r="C77" s="30"/>
      <c r="D77" s="30"/>
      <c r="E77" s="26"/>
      <c r="F77" s="26"/>
      <c r="G77" s="31" t="s">
        <v>2443</v>
      </c>
      <c r="H77" s="30"/>
      <c r="I77" s="30"/>
      <c r="J77" s="30"/>
      <c r="K77" s="31"/>
      <c r="L77" s="31"/>
    </row>
    <row r="78" spans="1:12" s="13" customFormat="1" ht="18.75" customHeight="1">
      <c r="A78" s="31"/>
      <c r="B78" s="30"/>
      <c r="C78" s="30"/>
      <c r="D78" s="30"/>
      <c r="E78" s="26"/>
      <c r="F78" s="26"/>
      <c r="G78" s="31" t="s">
        <v>2445</v>
      </c>
      <c r="H78" s="30"/>
      <c r="I78" s="30"/>
      <c r="J78" s="30"/>
      <c r="K78" s="31"/>
      <c r="L78" s="31"/>
    </row>
    <row r="79" spans="1:12" s="13" customFormat="1" ht="18.75" customHeight="1">
      <c r="A79" s="31"/>
      <c r="B79" s="30"/>
      <c r="C79" s="30"/>
      <c r="D79" s="30"/>
      <c r="E79" s="26"/>
      <c r="F79" s="26"/>
      <c r="G79" s="31" t="s">
        <v>2447</v>
      </c>
      <c r="H79" s="30"/>
      <c r="I79" s="30"/>
      <c r="J79" s="30"/>
      <c r="K79" s="31"/>
      <c r="L79" s="31"/>
    </row>
    <row r="80" spans="1:12" s="13" customFormat="1" ht="18.75" customHeight="1">
      <c r="A80" s="31"/>
      <c r="B80" s="30"/>
      <c r="C80" s="30"/>
      <c r="D80" s="30"/>
      <c r="E80" s="26"/>
      <c r="F80" s="26"/>
      <c r="G80" s="31" t="s">
        <v>2449</v>
      </c>
      <c r="H80" s="30"/>
      <c r="I80" s="30"/>
      <c r="J80" s="30"/>
      <c r="K80" s="31"/>
      <c r="L80" s="31"/>
    </row>
    <row r="81" spans="1:12" s="13" customFormat="1" ht="18.75" customHeight="1">
      <c r="A81" s="31"/>
      <c r="B81" s="30"/>
      <c r="C81" s="30"/>
      <c r="D81" s="30"/>
      <c r="E81" s="26"/>
      <c r="F81" s="26"/>
      <c r="G81" s="31" t="s">
        <v>2451</v>
      </c>
      <c r="H81" s="30"/>
      <c r="I81" s="30"/>
      <c r="J81" s="30"/>
      <c r="K81" s="31"/>
      <c r="L81" s="31"/>
    </row>
    <row r="82" spans="1:12" s="13" customFormat="1" ht="18.75" customHeight="1">
      <c r="A82" s="31"/>
      <c r="B82" s="30"/>
      <c r="C82" s="30"/>
      <c r="D82" s="30"/>
      <c r="E82" s="26"/>
      <c r="F82" s="26"/>
      <c r="G82" s="31" t="s">
        <v>2453</v>
      </c>
      <c r="H82" s="30"/>
      <c r="I82" s="30"/>
      <c r="J82" s="30"/>
      <c r="K82" s="31"/>
      <c r="L82" s="31"/>
    </row>
    <row r="83" spans="1:12" s="13" customFormat="1" ht="18.75" customHeight="1">
      <c r="A83" s="31"/>
      <c r="B83" s="30"/>
      <c r="C83" s="30"/>
      <c r="D83" s="30"/>
      <c r="E83" s="26"/>
      <c r="F83" s="26"/>
      <c r="G83" s="31" t="s">
        <v>2455</v>
      </c>
      <c r="H83" s="30"/>
      <c r="I83" s="30"/>
      <c r="J83" s="30"/>
      <c r="K83" s="31"/>
      <c r="L83" s="31"/>
    </row>
    <row r="84" spans="1:12" s="13" customFormat="1" ht="18.75" customHeight="1">
      <c r="A84" s="31"/>
      <c r="B84" s="30"/>
      <c r="C84" s="30"/>
      <c r="D84" s="30"/>
      <c r="E84" s="26"/>
      <c r="F84" s="26"/>
      <c r="G84" s="31" t="s">
        <v>369</v>
      </c>
      <c r="H84" s="30">
        <v>8730</v>
      </c>
      <c r="I84" s="30"/>
      <c r="J84" s="30"/>
      <c r="K84" s="39"/>
      <c r="L84" s="39"/>
    </row>
    <row r="85" spans="1:12" s="13" customFormat="1" ht="18.75" customHeight="1">
      <c r="A85" s="31"/>
      <c r="B85" s="30"/>
      <c r="C85" s="30"/>
      <c r="D85" s="30"/>
      <c r="E85" s="26"/>
      <c r="F85" s="26"/>
      <c r="G85" s="31" t="s">
        <v>2437</v>
      </c>
      <c r="H85" s="30"/>
      <c r="I85" s="30"/>
      <c r="J85" s="30"/>
      <c r="K85" s="31"/>
      <c r="L85" s="31"/>
    </row>
    <row r="86" spans="1:12" s="13" customFormat="1" ht="18.75" customHeight="1">
      <c r="A86" s="31"/>
      <c r="B86" s="30"/>
      <c r="C86" s="30"/>
      <c r="D86" s="30"/>
      <c r="E86" s="26"/>
      <c r="F86" s="26"/>
      <c r="G86" s="31" t="s">
        <v>2439</v>
      </c>
      <c r="H86" s="30"/>
      <c r="I86" s="30"/>
      <c r="J86" s="30"/>
      <c r="K86" s="31"/>
      <c r="L86" s="31"/>
    </row>
    <row r="87" spans="1:12" s="13" customFormat="1" ht="18.75" customHeight="1">
      <c r="A87" s="31"/>
      <c r="B87" s="30"/>
      <c r="C87" s="30"/>
      <c r="D87" s="30"/>
      <c r="E87" s="26"/>
      <c r="F87" s="26"/>
      <c r="G87" s="31" t="s">
        <v>2441</v>
      </c>
      <c r="H87" s="30"/>
      <c r="I87" s="30"/>
      <c r="J87" s="30"/>
      <c r="K87" s="31"/>
      <c r="L87" s="31"/>
    </row>
    <row r="88" spans="1:12" s="13" customFormat="1" ht="18.75" customHeight="1">
      <c r="A88" s="31"/>
      <c r="B88" s="30"/>
      <c r="C88" s="30"/>
      <c r="D88" s="30"/>
      <c r="E88" s="26"/>
      <c r="F88" s="26"/>
      <c r="G88" s="31" t="s">
        <v>2443</v>
      </c>
      <c r="H88" s="30"/>
      <c r="I88" s="30"/>
      <c r="J88" s="30"/>
      <c r="K88" s="31"/>
      <c r="L88" s="31"/>
    </row>
    <row r="89" spans="1:12" s="13" customFormat="1" ht="18.75" customHeight="1">
      <c r="A89" s="31"/>
      <c r="B89" s="30"/>
      <c r="C89" s="30"/>
      <c r="D89" s="30"/>
      <c r="E89" s="26"/>
      <c r="F89" s="26"/>
      <c r="G89" s="31" t="s">
        <v>2445</v>
      </c>
      <c r="H89" s="30"/>
      <c r="I89" s="30"/>
      <c r="J89" s="30"/>
      <c r="K89" s="31"/>
      <c r="L89" s="31"/>
    </row>
    <row r="90" spans="1:12" s="13" customFormat="1" ht="18.75" customHeight="1">
      <c r="A90" s="31"/>
      <c r="B90" s="30"/>
      <c r="C90" s="30"/>
      <c r="D90" s="30"/>
      <c r="E90" s="26"/>
      <c r="F90" s="26"/>
      <c r="G90" s="31" t="s">
        <v>2447</v>
      </c>
      <c r="H90" s="30"/>
      <c r="I90" s="30"/>
      <c r="J90" s="30"/>
      <c r="K90" s="31"/>
      <c r="L90" s="31"/>
    </row>
    <row r="91" spans="1:12" s="13" customFormat="1" ht="18.75" customHeight="1">
      <c r="A91" s="31"/>
      <c r="B91" s="30"/>
      <c r="C91" s="30"/>
      <c r="D91" s="30"/>
      <c r="E91" s="26"/>
      <c r="F91" s="26"/>
      <c r="G91" s="31" t="s">
        <v>2449</v>
      </c>
      <c r="H91" s="30"/>
      <c r="I91" s="30"/>
      <c r="J91" s="30"/>
      <c r="K91" s="31"/>
      <c r="L91" s="31"/>
    </row>
    <row r="92" spans="1:12" s="13" customFormat="1" ht="18.75" customHeight="1">
      <c r="A92" s="31"/>
      <c r="B92" s="30"/>
      <c r="C92" s="30"/>
      <c r="D92" s="30"/>
      <c r="E92" s="26"/>
      <c r="F92" s="26"/>
      <c r="G92" s="31" t="s">
        <v>2451</v>
      </c>
      <c r="H92" s="30"/>
      <c r="I92" s="30"/>
      <c r="J92" s="30"/>
      <c r="K92" s="31"/>
      <c r="L92" s="31"/>
    </row>
    <row r="93" spans="1:12" s="13" customFormat="1" ht="18.75" customHeight="1">
      <c r="A93" s="31"/>
      <c r="B93" s="30"/>
      <c r="C93" s="30"/>
      <c r="D93" s="30"/>
      <c r="E93" s="26"/>
      <c r="F93" s="26"/>
      <c r="G93" s="31" t="s">
        <v>2453</v>
      </c>
      <c r="H93" s="30">
        <v>826</v>
      </c>
      <c r="I93" s="30"/>
      <c r="J93" s="30"/>
      <c r="K93" s="39"/>
      <c r="L93" s="39"/>
    </row>
    <row r="94" spans="1:12" s="13" customFormat="1" ht="18.75" customHeight="1">
      <c r="A94" s="31"/>
      <c r="B94" s="30"/>
      <c r="C94" s="30"/>
      <c r="D94" s="30"/>
      <c r="E94" s="26"/>
      <c r="F94" s="26"/>
      <c r="G94" s="31" t="s">
        <v>2455</v>
      </c>
      <c r="H94" s="30">
        <v>7904</v>
      </c>
      <c r="I94" s="30"/>
      <c r="J94" s="30"/>
      <c r="K94" s="39"/>
      <c r="L94" s="39"/>
    </row>
    <row r="95" spans="1:12" s="13" customFormat="1" ht="18.75" customHeight="1">
      <c r="A95" s="31"/>
      <c r="B95" s="30"/>
      <c r="C95" s="30"/>
      <c r="D95" s="30"/>
      <c r="E95" s="26"/>
      <c r="F95" s="26"/>
      <c r="G95" s="31" t="s">
        <v>378</v>
      </c>
      <c r="H95" s="30"/>
      <c r="I95" s="30"/>
      <c r="J95" s="30"/>
      <c r="K95" s="39"/>
      <c r="L95" s="31"/>
    </row>
    <row r="96" spans="1:12" s="13" customFormat="1" ht="18.75" customHeight="1">
      <c r="A96" s="31"/>
      <c r="B96" s="30"/>
      <c r="C96" s="30"/>
      <c r="D96" s="30"/>
      <c r="E96" s="26"/>
      <c r="F96" s="26"/>
      <c r="G96" s="31" t="s">
        <v>2437</v>
      </c>
      <c r="H96" s="30"/>
      <c r="I96" s="30"/>
      <c r="J96" s="30"/>
      <c r="K96" s="39"/>
      <c r="L96" s="31"/>
    </row>
    <row r="97" spans="1:12" s="13" customFormat="1" ht="18.75" customHeight="1">
      <c r="A97" s="31"/>
      <c r="B97" s="30"/>
      <c r="C97" s="30"/>
      <c r="D97" s="30"/>
      <c r="E97" s="26"/>
      <c r="F97" s="26"/>
      <c r="G97" s="31" t="s">
        <v>2439</v>
      </c>
      <c r="H97" s="30"/>
      <c r="I97" s="30"/>
      <c r="J97" s="30"/>
      <c r="K97" s="39"/>
      <c r="L97" s="31"/>
    </row>
    <row r="98" spans="1:12" s="13" customFormat="1" ht="18.75" customHeight="1">
      <c r="A98" s="31"/>
      <c r="B98" s="30"/>
      <c r="C98" s="30"/>
      <c r="D98" s="30"/>
      <c r="E98" s="26"/>
      <c r="F98" s="26"/>
      <c r="G98" s="31" t="s">
        <v>2441</v>
      </c>
      <c r="H98" s="30"/>
      <c r="I98" s="30"/>
      <c r="J98" s="30"/>
      <c r="K98" s="39"/>
      <c r="L98" s="31"/>
    </row>
    <row r="99" spans="1:12" s="13" customFormat="1" ht="18.75" customHeight="1">
      <c r="A99" s="31"/>
      <c r="B99" s="30"/>
      <c r="C99" s="30"/>
      <c r="D99" s="30"/>
      <c r="E99" s="26"/>
      <c r="F99" s="26"/>
      <c r="G99" s="31" t="s">
        <v>2443</v>
      </c>
      <c r="H99" s="30"/>
      <c r="I99" s="30"/>
      <c r="J99" s="30"/>
      <c r="K99" s="39"/>
      <c r="L99" s="31"/>
    </row>
    <row r="100" spans="1:12" s="13" customFormat="1" ht="18.75" customHeight="1">
      <c r="A100" s="31"/>
      <c r="B100" s="30"/>
      <c r="C100" s="30"/>
      <c r="D100" s="30"/>
      <c r="E100" s="26"/>
      <c r="F100" s="26"/>
      <c r="G100" s="31" t="s">
        <v>2445</v>
      </c>
      <c r="H100" s="30"/>
      <c r="I100" s="30"/>
      <c r="J100" s="30"/>
      <c r="K100" s="39"/>
      <c r="L100" s="31"/>
    </row>
    <row r="101" spans="1:12" s="13" customFormat="1" ht="18.75" customHeight="1">
      <c r="A101" s="31"/>
      <c r="B101" s="30"/>
      <c r="C101" s="30"/>
      <c r="D101" s="30"/>
      <c r="E101" s="26"/>
      <c r="F101" s="26"/>
      <c r="G101" s="31" t="s">
        <v>2447</v>
      </c>
      <c r="H101" s="30"/>
      <c r="I101" s="30"/>
      <c r="J101" s="30"/>
      <c r="K101" s="39"/>
      <c r="L101" s="31"/>
    </row>
    <row r="102" spans="1:12" s="13" customFormat="1" ht="18.75" customHeight="1">
      <c r="A102" s="31"/>
      <c r="B102" s="30"/>
      <c r="C102" s="30"/>
      <c r="D102" s="30"/>
      <c r="E102" s="26"/>
      <c r="F102" s="26"/>
      <c r="G102" s="31" t="s">
        <v>2449</v>
      </c>
      <c r="H102" s="30"/>
      <c r="I102" s="30"/>
      <c r="J102" s="30"/>
      <c r="K102" s="39"/>
      <c r="L102" s="31"/>
    </row>
    <row r="103" spans="1:12" s="13" customFormat="1" ht="18.75" customHeight="1">
      <c r="A103" s="31"/>
      <c r="B103" s="30"/>
      <c r="C103" s="30"/>
      <c r="D103" s="30"/>
      <c r="E103" s="26"/>
      <c r="F103" s="26"/>
      <c r="G103" s="31" t="s">
        <v>2451</v>
      </c>
      <c r="H103" s="30"/>
      <c r="I103" s="30"/>
      <c r="J103" s="30"/>
      <c r="K103" s="39"/>
      <c r="L103" s="31"/>
    </row>
    <row r="104" spans="1:12" s="13" customFormat="1" ht="18.75" customHeight="1">
      <c r="A104" s="31"/>
      <c r="B104" s="30"/>
      <c r="C104" s="30"/>
      <c r="D104" s="30"/>
      <c r="E104" s="26"/>
      <c r="F104" s="26"/>
      <c r="G104" s="31" t="s">
        <v>2453</v>
      </c>
      <c r="H104" s="30"/>
      <c r="I104" s="30"/>
      <c r="J104" s="30"/>
      <c r="K104" s="39"/>
      <c r="L104" s="31"/>
    </row>
    <row r="105" spans="1:12" s="13" customFormat="1" ht="18.75" customHeight="1">
      <c r="A105" s="31"/>
      <c r="B105" s="30"/>
      <c r="C105" s="30"/>
      <c r="D105" s="30"/>
      <c r="E105" s="26"/>
      <c r="F105" s="26"/>
      <c r="G105" s="31" t="s">
        <v>2455</v>
      </c>
      <c r="H105" s="30"/>
      <c r="I105" s="30"/>
      <c r="J105" s="30"/>
      <c r="K105" s="39"/>
      <c r="L105" s="31"/>
    </row>
    <row r="106" spans="1:12" s="13" customFormat="1" ht="18.75" customHeight="1">
      <c r="A106" s="31"/>
      <c r="B106" s="30"/>
      <c r="C106" s="30"/>
      <c r="D106" s="30"/>
      <c r="E106" s="26"/>
      <c r="F106" s="26"/>
      <c r="G106" s="31" t="s">
        <v>383</v>
      </c>
      <c r="H106" s="30"/>
      <c r="I106" s="30"/>
      <c r="J106" s="30"/>
      <c r="K106" s="39"/>
      <c r="L106" s="31"/>
    </row>
    <row r="107" spans="1:12" s="13" customFormat="1" ht="18.75" customHeight="1">
      <c r="A107" s="31"/>
      <c r="B107" s="30"/>
      <c r="C107" s="30"/>
      <c r="D107" s="30"/>
      <c r="E107" s="26"/>
      <c r="F107" s="26"/>
      <c r="G107" s="31" t="s">
        <v>2437</v>
      </c>
      <c r="H107" s="30"/>
      <c r="I107" s="30"/>
      <c r="J107" s="30"/>
      <c r="K107" s="39"/>
      <c r="L107" s="31"/>
    </row>
    <row r="108" spans="1:12" s="13" customFormat="1" ht="18.75" customHeight="1">
      <c r="A108" s="31"/>
      <c r="B108" s="30"/>
      <c r="C108" s="30"/>
      <c r="D108" s="30"/>
      <c r="E108" s="26"/>
      <c r="F108" s="26"/>
      <c r="G108" s="31" t="s">
        <v>2490</v>
      </c>
      <c r="H108" s="30"/>
      <c r="I108" s="30"/>
      <c r="J108" s="30"/>
      <c r="K108" s="39"/>
      <c r="L108" s="31"/>
    </row>
    <row r="109" spans="1:12" s="13" customFormat="1" ht="18.75" customHeight="1">
      <c r="A109" s="31"/>
      <c r="B109" s="30"/>
      <c r="C109" s="30"/>
      <c r="D109" s="30"/>
      <c r="E109" s="26"/>
      <c r="F109" s="26"/>
      <c r="G109" s="31" t="s">
        <v>2491</v>
      </c>
      <c r="H109" s="30"/>
      <c r="I109" s="30"/>
      <c r="J109" s="30"/>
      <c r="K109" s="39"/>
      <c r="L109" s="31"/>
    </row>
    <row r="110" spans="1:12" s="13" customFormat="1" ht="18.75" customHeight="1">
      <c r="A110" s="31"/>
      <c r="B110" s="30"/>
      <c r="C110" s="30"/>
      <c r="D110" s="30"/>
      <c r="E110" s="26"/>
      <c r="F110" s="26"/>
      <c r="G110" s="31" t="s">
        <v>2455</v>
      </c>
      <c r="H110" s="30"/>
      <c r="I110" s="30"/>
      <c r="J110" s="30"/>
      <c r="K110" s="39"/>
      <c r="L110" s="31"/>
    </row>
    <row r="111" spans="1:12" s="13" customFormat="1" ht="18.75" customHeight="1">
      <c r="A111" s="31"/>
      <c r="B111" s="30"/>
      <c r="C111" s="30"/>
      <c r="D111" s="30"/>
      <c r="E111" s="26"/>
      <c r="F111" s="26"/>
      <c r="G111" s="31" t="s">
        <v>2122</v>
      </c>
      <c r="H111" s="30"/>
      <c r="I111" s="30"/>
      <c r="J111" s="30"/>
      <c r="K111" s="39"/>
      <c r="L111" s="31"/>
    </row>
    <row r="112" spans="1:12" s="13" customFormat="1" ht="18.75" customHeight="1">
      <c r="A112" s="31"/>
      <c r="B112" s="30"/>
      <c r="C112" s="30"/>
      <c r="D112" s="30"/>
      <c r="E112" s="26"/>
      <c r="F112" s="26"/>
      <c r="G112" s="31" t="s">
        <v>2437</v>
      </c>
      <c r="H112" s="30"/>
      <c r="I112" s="30"/>
      <c r="J112" s="30"/>
      <c r="K112" s="39"/>
      <c r="L112" s="31"/>
    </row>
    <row r="113" spans="1:252" s="13" customFormat="1" ht="18.75" customHeight="1">
      <c r="A113" s="31"/>
      <c r="B113" s="30"/>
      <c r="C113" s="30"/>
      <c r="D113" s="30"/>
      <c r="E113" s="26"/>
      <c r="F113" s="26"/>
      <c r="G113" s="31" t="s">
        <v>2439</v>
      </c>
      <c r="H113" s="30"/>
      <c r="I113" s="30"/>
      <c r="J113" s="30"/>
      <c r="K113" s="39"/>
      <c r="L113" s="31"/>
    </row>
    <row r="114" spans="1:252" s="13" customFormat="1" ht="18.75" customHeight="1">
      <c r="A114" s="31"/>
      <c r="B114" s="30"/>
      <c r="C114" s="30"/>
      <c r="D114" s="30"/>
      <c r="E114" s="26"/>
      <c r="F114" s="26"/>
      <c r="G114" s="31" t="s">
        <v>2441</v>
      </c>
      <c r="H114" s="30"/>
      <c r="I114" s="30"/>
      <c r="J114" s="30"/>
      <c r="K114" s="39"/>
      <c r="L114" s="31"/>
    </row>
    <row r="115" spans="1:252" s="13" customFormat="1" ht="18.75" customHeight="1">
      <c r="A115" s="31"/>
      <c r="B115" s="30"/>
      <c r="C115" s="30"/>
      <c r="D115" s="30"/>
      <c r="E115" s="26"/>
      <c r="F115" s="26"/>
      <c r="G115" s="31" t="s">
        <v>2443</v>
      </c>
      <c r="H115" s="30"/>
      <c r="I115" s="30"/>
      <c r="J115" s="30"/>
      <c r="K115" s="39"/>
      <c r="L115" s="31"/>
    </row>
    <row r="116" spans="1:252" s="13" customFormat="1" ht="18.75" customHeight="1">
      <c r="A116" s="31"/>
      <c r="B116" s="30"/>
      <c r="C116" s="30"/>
      <c r="D116" s="30"/>
      <c r="E116" s="26"/>
      <c r="F116" s="26"/>
      <c r="G116" s="31" t="s">
        <v>2445</v>
      </c>
      <c r="H116" s="30"/>
      <c r="I116" s="30"/>
      <c r="J116" s="30"/>
      <c r="K116" s="39"/>
      <c r="L116" s="31"/>
    </row>
    <row r="117" spans="1:252" s="13" customFormat="1" ht="18.75" customHeight="1">
      <c r="A117" s="31"/>
      <c r="B117" s="30"/>
      <c r="C117" s="30"/>
      <c r="D117" s="30"/>
      <c r="E117" s="26"/>
      <c r="F117" s="26"/>
      <c r="G117" s="31" t="s">
        <v>2447</v>
      </c>
      <c r="H117" s="30"/>
      <c r="I117" s="30"/>
      <c r="J117" s="30"/>
      <c r="K117" s="39"/>
      <c r="L117" s="31"/>
    </row>
    <row r="118" spans="1:252" s="13" customFormat="1" ht="18.75" customHeight="1">
      <c r="A118" s="31"/>
      <c r="B118" s="30"/>
      <c r="C118" s="30"/>
      <c r="D118" s="30"/>
      <c r="E118" s="26"/>
      <c r="F118" s="26"/>
      <c r="G118" s="31" t="s">
        <v>2449</v>
      </c>
      <c r="H118" s="30"/>
      <c r="I118" s="30"/>
      <c r="J118" s="30"/>
      <c r="K118" s="39"/>
      <c r="L118" s="31"/>
    </row>
    <row r="119" spans="1:252" s="13" customFormat="1" ht="18.75" customHeight="1">
      <c r="A119" s="31"/>
      <c r="B119" s="30"/>
      <c r="C119" s="30"/>
      <c r="D119" s="30"/>
      <c r="E119" s="26"/>
      <c r="F119" s="26"/>
      <c r="G119" s="31" t="s">
        <v>2451</v>
      </c>
      <c r="H119" s="30"/>
      <c r="I119" s="30"/>
      <c r="J119" s="30"/>
      <c r="K119" s="39"/>
      <c r="L119" s="31"/>
    </row>
    <row r="120" spans="1:252" s="13" customFormat="1" ht="18.75" customHeight="1">
      <c r="A120" s="31"/>
      <c r="B120" s="30"/>
      <c r="C120" s="30"/>
      <c r="D120" s="30"/>
      <c r="E120" s="26"/>
      <c r="F120" s="26"/>
      <c r="G120" s="31" t="s">
        <v>2453</v>
      </c>
      <c r="H120" s="30"/>
      <c r="I120" s="30"/>
      <c r="J120" s="30"/>
      <c r="K120" s="39"/>
      <c r="L120" s="31"/>
    </row>
    <row r="121" spans="1:252" s="13" customFormat="1" ht="18.75" customHeight="1">
      <c r="A121" s="31"/>
      <c r="B121" s="30"/>
      <c r="C121" s="30"/>
      <c r="D121" s="30"/>
      <c r="E121" s="26"/>
      <c r="F121" s="26"/>
      <c r="G121" s="31" t="s">
        <v>2455</v>
      </c>
      <c r="H121" s="30"/>
      <c r="I121" s="30"/>
      <c r="J121" s="30"/>
      <c r="K121" s="39"/>
      <c r="L121" s="31"/>
    </row>
    <row r="122" spans="1:252" s="12" customFormat="1" ht="18.75" customHeight="1">
      <c r="A122" s="33" t="s">
        <v>2492</v>
      </c>
      <c r="B122" s="29">
        <v>8819</v>
      </c>
      <c r="C122" s="29"/>
      <c r="D122" s="29"/>
      <c r="E122" s="26"/>
      <c r="F122" s="26"/>
      <c r="G122" s="33" t="s">
        <v>62</v>
      </c>
      <c r="H122" s="29">
        <v>8730</v>
      </c>
      <c r="I122" s="29"/>
      <c r="J122" s="29"/>
      <c r="K122" s="39"/>
      <c r="L122" s="39"/>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c r="HB122" s="38"/>
      <c r="HC122" s="38"/>
      <c r="HD122" s="38"/>
      <c r="HE122" s="38"/>
      <c r="HF122" s="38"/>
      <c r="HG122" s="38"/>
      <c r="HH122" s="38"/>
      <c r="HI122" s="38"/>
      <c r="HJ122" s="38"/>
      <c r="HK122" s="38"/>
      <c r="HL122" s="38"/>
      <c r="HM122" s="38"/>
      <c r="HN122" s="38"/>
      <c r="HO122" s="38"/>
      <c r="HP122" s="38"/>
      <c r="HQ122" s="38"/>
      <c r="HR122" s="38"/>
      <c r="HS122" s="38"/>
      <c r="HT122" s="38"/>
      <c r="HU122" s="38"/>
      <c r="HV122" s="38"/>
      <c r="HW122" s="38"/>
      <c r="HX122" s="38"/>
      <c r="HY122" s="38"/>
      <c r="HZ122" s="38"/>
      <c r="IA122" s="38"/>
      <c r="IB122" s="38"/>
      <c r="IC122" s="38"/>
      <c r="ID122" s="38"/>
      <c r="IE122" s="38"/>
      <c r="IF122" s="38"/>
      <c r="IG122" s="38"/>
      <c r="IH122" s="38"/>
      <c r="II122" s="38"/>
      <c r="IJ122" s="38"/>
      <c r="IK122" s="38"/>
      <c r="IL122" s="38"/>
      <c r="IM122" s="38"/>
      <c r="IN122" s="38"/>
      <c r="IO122" s="38"/>
      <c r="IP122" s="38"/>
      <c r="IQ122" s="38"/>
      <c r="IR122" s="38"/>
    </row>
    <row r="123" spans="1:252" s="11" customFormat="1" ht="18.75" customHeight="1">
      <c r="A123" s="33" t="s">
        <v>63</v>
      </c>
      <c r="B123" s="29"/>
      <c r="C123" s="29"/>
      <c r="D123" s="29"/>
      <c r="E123" s="26"/>
      <c r="F123" s="26"/>
      <c r="G123" s="33" t="s">
        <v>2083</v>
      </c>
      <c r="H123" s="29"/>
      <c r="I123" s="29"/>
      <c r="J123" s="29"/>
      <c r="K123" s="39"/>
      <c r="L123" s="39"/>
    </row>
    <row r="124" spans="1:252" s="11" customFormat="1" ht="18.75" customHeight="1">
      <c r="A124" s="27" t="s">
        <v>98</v>
      </c>
      <c r="B124" s="25"/>
      <c r="C124" s="25"/>
      <c r="D124" s="25"/>
      <c r="E124" s="26"/>
      <c r="F124" s="26"/>
      <c r="G124" s="27" t="s">
        <v>181</v>
      </c>
      <c r="H124" s="25"/>
      <c r="I124" s="25"/>
      <c r="J124" s="25"/>
      <c r="K124" s="39"/>
      <c r="L124" s="39"/>
    </row>
    <row r="125" spans="1:252" s="11" customFormat="1" ht="18.75" customHeight="1">
      <c r="A125" s="32"/>
      <c r="B125" s="25"/>
      <c r="C125" s="25"/>
      <c r="D125" s="25"/>
      <c r="E125" s="26"/>
      <c r="F125" s="26"/>
      <c r="G125" s="27" t="s">
        <v>187</v>
      </c>
      <c r="H125" s="25">
        <v>89</v>
      </c>
      <c r="I125" s="25"/>
      <c r="J125" s="25"/>
      <c r="K125" s="39"/>
      <c r="L125" s="39"/>
    </row>
    <row r="126" spans="1:252" s="12" customFormat="1" ht="18.75" customHeight="1">
      <c r="A126" s="34" t="s">
        <v>2132</v>
      </c>
      <c r="B126" s="29">
        <v>8819</v>
      </c>
      <c r="C126" s="29"/>
      <c r="D126" s="29"/>
      <c r="E126" s="26"/>
      <c r="F126" s="26"/>
      <c r="G126" s="34" t="s">
        <v>2133</v>
      </c>
      <c r="H126" s="29">
        <v>8819</v>
      </c>
      <c r="I126" s="29"/>
      <c r="J126" s="29"/>
      <c r="K126" s="39"/>
      <c r="L126" s="39"/>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c r="GK126" s="38"/>
      <c r="GL126" s="38"/>
      <c r="GM126" s="38"/>
      <c r="GN126" s="38"/>
      <c r="GO126" s="38"/>
      <c r="GP126" s="38"/>
      <c r="GQ126" s="38"/>
      <c r="GR126" s="38"/>
      <c r="GS126" s="38"/>
      <c r="GT126" s="38"/>
      <c r="GU126" s="38"/>
      <c r="GV126" s="38"/>
      <c r="GW126" s="38"/>
      <c r="GX126" s="38"/>
      <c r="GY126" s="38"/>
      <c r="GZ126" s="38"/>
      <c r="HA126" s="38"/>
      <c r="HB126" s="38"/>
      <c r="HC126" s="38"/>
      <c r="HD126" s="38"/>
      <c r="HE126" s="38"/>
      <c r="HF126" s="38"/>
      <c r="HG126" s="38"/>
      <c r="HH126" s="38"/>
      <c r="HI126" s="38"/>
      <c r="HJ126" s="38"/>
      <c r="HK126" s="38"/>
      <c r="HL126" s="38"/>
      <c r="HM126" s="38"/>
      <c r="HN126" s="38"/>
      <c r="HO126" s="38"/>
      <c r="HP126" s="38"/>
      <c r="HQ126" s="38"/>
      <c r="HR126" s="38"/>
      <c r="HS126" s="38"/>
      <c r="HT126" s="38"/>
      <c r="HU126" s="38"/>
      <c r="HV126" s="38"/>
      <c r="HW126" s="38"/>
      <c r="HX126" s="38"/>
      <c r="HY126" s="38"/>
      <c r="HZ126" s="38"/>
      <c r="IA126" s="38"/>
      <c r="IB126" s="38"/>
      <c r="IC126" s="38"/>
      <c r="ID126" s="38"/>
      <c r="IE126" s="38"/>
      <c r="IF126" s="38"/>
      <c r="IG126" s="38"/>
      <c r="IH126" s="38"/>
      <c r="II126" s="38"/>
      <c r="IJ126" s="38"/>
      <c r="IK126" s="38"/>
      <c r="IL126" s="38"/>
      <c r="IM126" s="38"/>
      <c r="IN126" s="38"/>
      <c r="IO126" s="38"/>
      <c r="IP126" s="38"/>
      <c r="IQ126" s="38"/>
      <c r="IR126" s="38"/>
    </row>
  </sheetData>
  <mergeCells count="1">
    <mergeCell ref="A1:L1"/>
  </mergeCells>
  <phoneticPr fontId="38" type="noConversion"/>
  <pageMargins left="0.69930555555555596" right="0.69930555555555596"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dimension ref="A1:J10"/>
  <sheetViews>
    <sheetView showZeros="0" workbookViewId="0">
      <selection activeCell="B11" sqref="B11"/>
    </sheetView>
  </sheetViews>
  <sheetFormatPr defaultColWidth="9.125" defaultRowHeight="13.5"/>
  <cols>
    <col min="1" max="1" width="33.5" style="121" customWidth="1"/>
    <col min="2" max="9" width="12.625" style="121" customWidth="1"/>
    <col min="10" max="10" width="12.125" style="121" customWidth="1"/>
    <col min="11" max="256" width="9.125" style="121" customWidth="1"/>
    <col min="257" max="257" width="33.5" style="121" customWidth="1"/>
    <col min="258" max="265" width="12.625" style="121" customWidth="1"/>
    <col min="266" max="266" width="12.125" style="121" customWidth="1"/>
    <col min="267" max="512" width="9.125" style="121" customWidth="1"/>
    <col min="513" max="513" width="33.5" style="121" customWidth="1"/>
    <col min="514" max="521" width="12.625" style="121" customWidth="1"/>
    <col min="522" max="522" width="12.125" style="121" customWidth="1"/>
    <col min="523" max="768" width="9.125" style="121" customWidth="1"/>
    <col min="769" max="769" width="33.5" style="121" customWidth="1"/>
    <col min="770" max="777" width="12.625" style="121" customWidth="1"/>
    <col min="778" max="778" width="12.125" style="121" customWidth="1"/>
    <col min="779" max="1024" width="9.125" style="121" customWidth="1"/>
    <col min="1025" max="1025" width="33.5" style="121" customWidth="1"/>
    <col min="1026" max="1033" width="12.625" style="121" customWidth="1"/>
    <col min="1034" max="1034" width="12.125" style="121" customWidth="1"/>
    <col min="1035" max="1280" width="9.125" style="121" customWidth="1"/>
    <col min="1281" max="1281" width="33.5" style="121" customWidth="1"/>
    <col min="1282" max="1289" width="12.625" style="121" customWidth="1"/>
    <col min="1290" max="1290" width="12.125" style="121" customWidth="1"/>
    <col min="1291" max="1536" width="9.125" style="121" customWidth="1"/>
    <col min="1537" max="1537" width="33.5" style="121" customWidth="1"/>
    <col min="1538" max="1545" width="12.625" style="121" customWidth="1"/>
    <col min="1546" max="1546" width="12.125" style="121" customWidth="1"/>
    <col min="1547" max="1792" width="9.125" style="121" customWidth="1"/>
    <col min="1793" max="1793" width="33.5" style="121" customWidth="1"/>
    <col min="1794" max="1801" width="12.625" style="121" customWidth="1"/>
    <col min="1802" max="1802" width="12.125" style="121" customWidth="1"/>
    <col min="1803" max="2048" width="9.125" style="121" customWidth="1"/>
    <col min="2049" max="2049" width="33.5" style="121" customWidth="1"/>
    <col min="2050" max="2057" width="12.625" style="121" customWidth="1"/>
    <col min="2058" max="2058" width="12.125" style="121" customWidth="1"/>
    <col min="2059" max="2304" width="9.125" style="121" customWidth="1"/>
    <col min="2305" max="2305" width="33.5" style="121" customWidth="1"/>
    <col min="2306" max="2313" width="12.625" style="121" customWidth="1"/>
    <col min="2314" max="2314" width="12.125" style="121" customWidth="1"/>
    <col min="2315" max="2560" width="9.125" style="121" customWidth="1"/>
    <col min="2561" max="2561" width="33.5" style="121" customWidth="1"/>
    <col min="2562" max="2569" width="12.625" style="121" customWidth="1"/>
    <col min="2570" max="2570" width="12.125" style="121" customWidth="1"/>
    <col min="2571" max="2816" width="9.125" style="121" customWidth="1"/>
    <col min="2817" max="2817" width="33.5" style="121" customWidth="1"/>
    <col min="2818" max="2825" width="12.625" style="121" customWidth="1"/>
    <col min="2826" max="2826" width="12.125" style="121" customWidth="1"/>
    <col min="2827" max="3072" width="9.125" style="121" customWidth="1"/>
    <col min="3073" max="3073" width="33.5" style="121" customWidth="1"/>
    <col min="3074" max="3081" width="12.625" style="121" customWidth="1"/>
    <col min="3082" max="3082" width="12.125" style="121" customWidth="1"/>
    <col min="3083" max="3328" width="9.125" style="121" customWidth="1"/>
    <col min="3329" max="3329" width="33.5" style="121" customWidth="1"/>
    <col min="3330" max="3337" width="12.625" style="121" customWidth="1"/>
    <col min="3338" max="3338" width="12.125" style="121" customWidth="1"/>
    <col min="3339" max="3584" width="9.125" style="121" customWidth="1"/>
    <col min="3585" max="3585" width="33.5" style="121" customWidth="1"/>
    <col min="3586" max="3593" width="12.625" style="121" customWidth="1"/>
    <col min="3594" max="3594" width="12.125" style="121" customWidth="1"/>
    <col min="3595" max="3840" width="9.125" style="121" customWidth="1"/>
    <col min="3841" max="3841" width="33.5" style="121" customWidth="1"/>
    <col min="3842" max="3849" width="12.625" style="121" customWidth="1"/>
    <col min="3850" max="3850" width="12.125" style="121" customWidth="1"/>
    <col min="3851" max="4096" width="9.125" style="121" customWidth="1"/>
    <col min="4097" max="4097" width="33.5" style="121" customWidth="1"/>
    <col min="4098" max="4105" width="12.625" style="121" customWidth="1"/>
    <col min="4106" max="4106" width="12.125" style="121" customWidth="1"/>
    <col min="4107" max="4352" width="9.125" style="121" customWidth="1"/>
    <col min="4353" max="4353" width="33.5" style="121" customWidth="1"/>
    <col min="4354" max="4361" width="12.625" style="121" customWidth="1"/>
    <col min="4362" max="4362" width="12.125" style="121" customWidth="1"/>
    <col min="4363" max="4608" width="9.125" style="121" customWidth="1"/>
    <col min="4609" max="4609" width="33.5" style="121" customWidth="1"/>
    <col min="4610" max="4617" width="12.625" style="121" customWidth="1"/>
    <col min="4618" max="4618" width="12.125" style="121" customWidth="1"/>
    <col min="4619" max="4864" width="9.125" style="121" customWidth="1"/>
    <col min="4865" max="4865" width="33.5" style="121" customWidth="1"/>
    <col min="4866" max="4873" width="12.625" style="121" customWidth="1"/>
    <col min="4874" max="4874" width="12.125" style="121" customWidth="1"/>
    <col min="4875" max="5120" width="9.125" style="121" customWidth="1"/>
    <col min="5121" max="5121" width="33.5" style="121" customWidth="1"/>
    <col min="5122" max="5129" width="12.625" style="121" customWidth="1"/>
    <col min="5130" max="5130" width="12.125" style="121" customWidth="1"/>
    <col min="5131" max="5376" width="9.125" style="121" customWidth="1"/>
    <col min="5377" max="5377" width="33.5" style="121" customWidth="1"/>
    <col min="5378" max="5385" width="12.625" style="121" customWidth="1"/>
    <col min="5386" max="5386" width="12.125" style="121" customWidth="1"/>
    <col min="5387" max="5632" width="9.125" style="121" customWidth="1"/>
    <col min="5633" max="5633" width="33.5" style="121" customWidth="1"/>
    <col min="5634" max="5641" width="12.625" style="121" customWidth="1"/>
    <col min="5642" max="5642" width="12.125" style="121" customWidth="1"/>
    <col min="5643" max="5888" width="9.125" style="121" customWidth="1"/>
    <col min="5889" max="5889" width="33.5" style="121" customWidth="1"/>
    <col min="5890" max="5897" width="12.625" style="121" customWidth="1"/>
    <col min="5898" max="5898" width="12.125" style="121" customWidth="1"/>
    <col min="5899" max="6144" width="9.125" style="121" customWidth="1"/>
    <col min="6145" max="6145" width="33.5" style="121" customWidth="1"/>
    <col min="6146" max="6153" width="12.625" style="121" customWidth="1"/>
    <col min="6154" max="6154" width="12.125" style="121" customWidth="1"/>
    <col min="6155" max="6400" width="9.125" style="121" customWidth="1"/>
    <col min="6401" max="6401" width="33.5" style="121" customWidth="1"/>
    <col min="6402" max="6409" width="12.625" style="121" customWidth="1"/>
    <col min="6410" max="6410" width="12.125" style="121" customWidth="1"/>
    <col min="6411" max="6656" width="9.125" style="121" customWidth="1"/>
    <col min="6657" max="6657" width="33.5" style="121" customWidth="1"/>
    <col min="6658" max="6665" width="12.625" style="121" customWidth="1"/>
    <col min="6666" max="6666" width="12.125" style="121" customWidth="1"/>
    <col min="6667" max="6912" width="9.125" style="121" customWidth="1"/>
    <col min="6913" max="6913" width="33.5" style="121" customWidth="1"/>
    <col min="6914" max="6921" width="12.625" style="121" customWidth="1"/>
    <col min="6922" max="6922" width="12.125" style="121" customWidth="1"/>
    <col min="6923" max="7168" width="9.125" style="121" customWidth="1"/>
    <col min="7169" max="7169" width="33.5" style="121" customWidth="1"/>
    <col min="7170" max="7177" width="12.625" style="121" customWidth="1"/>
    <col min="7178" max="7178" width="12.125" style="121" customWidth="1"/>
    <col min="7179" max="7424" width="9.125" style="121" customWidth="1"/>
    <col min="7425" max="7425" width="33.5" style="121" customWidth="1"/>
    <col min="7426" max="7433" width="12.625" style="121" customWidth="1"/>
    <col min="7434" max="7434" width="12.125" style="121" customWidth="1"/>
    <col min="7435" max="7680" width="9.125" style="121" customWidth="1"/>
    <col min="7681" max="7681" width="33.5" style="121" customWidth="1"/>
    <col min="7682" max="7689" width="12.625" style="121" customWidth="1"/>
    <col min="7690" max="7690" width="12.125" style="121" customWidth="1"/>
    <col min="7691" max="7936" width="9.125" style="121" customWidth="1"/>
    <col min="7937" max="7937" width="33.5" style="121" customWidth="1"/>
    <col min="7938" max="7945" width="12.625" style="121" customWidth="1"/>
    <col min="7946" max="7946" width="12.125" style="121" customWidth="1"/>
    <col min="7947" max="8192" width="9.125" style="121" customWidth="1"/>
    <col min="8193" max="8193" width="33.5" style="121" customWidth="1"/>
    <col min="8194" max="8201" width="12.625" style="121" customWidth="1"/>
    <col min="8202" max="8202" width="12.125" style="121" customWidth="1"/>
    <col min="8203" max="8448" width="9.125" style="121" customWidth="1"/>
    <col min="8449" max="8449" width="33.5" style="121" customWidth="1"/>
    <col min="8450" max="8457" width="12.625" style="121" customWidth="1"/>
    <col min="8458" max="8458" width="12.125" style="121" customWidth="1"/>
    <col min="8459" max="8704" width="9.125" style="121" customWidth="1"/>
    <col min="8705" max="8705" width="33.5" style="121" customWidth="1"/>
    <col min="8706" max="8713" width="12.625" style="121" customWidth="1"/>
    <col min="8714" max="8714" width="12.125" style="121" customWidth="1"/>
    <col min="8715" max="8960" width="9.125" style="121" customWidth="1"/>
    <col min="8961" max="8961" width="33.5" style="121" customWidth="1"/>
    <col min="8962" max="8969" width="12.625" style="121" customWidth="1"/>
    <col min="8970" max="8970" width="12.125" style="121" customWidth="1"/>
    <col min="8971" max="9216" width="9.125" style="121" customWidth="1"/>
    <col min="9217" max="9217" width="33.5" style="121" customWidth="1"/>
    <col min="9218" max="9225" width="12.625" style="121" customWidth="1"/>
    <col min="9226" max="9226" width="12.125" style="121" customWidth="1"/>
    <col min="9227" max="9472" width="9.125" style="121" customWidth="1"/>
    <col min="9473" max="9473" width="33.5" style="121" customWidth="1"/>
    <col min="9474" max="9481" width="12.625" style="121" customWidth="1"/>
    <col min="9482" max="9482" width="12.125" style="121" customWidth="1"/>
    <col min="9483" max="9728" width="9.125" style="121" customWidth="1"/>
    <col min="9729" max="9729" width="33.5" style="121" customWidth="1"/>
    <col min="9730" max="9737" width="12.625" style="121" customWidth="1"/>
    <col min="9738" max="9738" width="12.125" style="121" customWidth="1"/>
    <col min="9739" max="9984" width="9.125" style="121" customWidth="1"/>
    <col min="9985" max="9985" width="33.5" style="121" customWidth="1"/>
    <col min="9986" max="9993" width="12.625" style="121" customWidth="1"/>
    <col min="9994" max="9994" width="12.125" style="121" customWidth="1"/>
    <col min="9995" max="10240" width="9.125" style="121" customWidth="1"/>
    <col min="10241" max="10241" width="33.5" style="121" customWidth="1"/>
    <col min="10242" max="10249" width="12.625" style="121" customWidth="1"/>
    <col min="10250" max="10250" width="12.125" style="121" customWidth="1"/>
    <col min="10251" max="10496" width="9.125" style="121" customWidth="1"/>
    <col min="10497" max="10497" width="33.5" style="121" customWidth="1"/>
    <col min="10498" max="10505" width="12.625" style="121" customWidth="1"/>
    <col min="10506" max="10506" width="12.125" style="121" customWidth="1"/>
    <col min="10507" max="10752" width="9.125" style="121" customWidth="1"/>
    <col min="10753" max="10753" width="33.5" style="121" customWidth="1"/>
    <col min="10754" max="10761" width="12.625" style="121" customWidth="1"/>
    <col min="10762" max="10762" width="12.125" style="121" customWidth="1"/>
    <col min="10763" max="11008" width="9.125" style="121" customWidth="1"/>
    <col min="11009" max="11009" width="33.5" style="121" customWidth="1"/>
    <col min="11010" max="11017" width="12.625" style="121" customWidth="1"/>
    <col min="11018" max="11018" width="12.125" style="121" customWidth="1"/>
    <col min="11019" max="11264" width="9.125" style="121" customWidth="1"/>
    <col min="11265" max="11265" width="33.5" style="121" customWidth="1"/>
    <col min="11266" max="11273" width="12.625" style="121" customWidth="1"/>
    <col min="11274" max="11274" width="12.125" style="121" customWidth="1"/>
    <col min="11275" max="11520" width="9.125" style="121" customWidth="1"/>
    <col min="11521" max="11521" width="33.5" style="121" customWidth="1"/>
    <col min="11522" max="11529" width="12.625" style="121" customWidth="1"/>
    <col min="11530" max="11530" width="12.125" style="121" customWidth="1"/>
    <col min="11531" max="11776" width="9.125" style="121" customWidth="1"/>
    <col min="11777" max="11777" width="33.5" style="121" customWidth="1"/>
    <col min="11778" max="11785" width="12.625" style="121" customWidth="1"/>
    <col min="11786" max="11786" width="12.125" style="121" customWidth="1"/>
    <col min="11787" max="12032" width="9.125" style="121" customWidth="1"/>
    <col min="12033" max="12033" width="33.5" style="121" customWidth="1"/>
    <col min="12034" max="12041" width="12.625" style="121" customWidth="1"/>
    <col min="12042" max="12042" width="12.125" style="121" customWidth="1"/>
    <col min="12043" max="12288" width="9.125" style="121" customWidth="1"/>
    <col min="12289" max="12289" width="33.5" style="121" customWidth="1"/>
    <col min="12290" max="12297" width="12.625" style="121" customWidth="1"/>
    <col min="12298" max="12298" width="12.125" style="121" customWidth="1"/>
    <col min="12299" max="12544" width="9.125" style="121" customWidth="1"/>
    <col min="12545" max="12545" width="33.5" style="121" customWidth="1"/>
    <col min="12546" max="12553" width="12.625" style="121" customWidth="1"/>
    <col min="12554" max="12554" width="12.125" style="121" customWidth="1"/>
    <col min="12555" max="12800" width="9.125" style="121" customWidth="1"/>
    <col min="12801" max="12801" width="33.5" style="121" customWidth="1"/>
    <col min="12802" max="12809" width="12.625" style="121" customWidth="1"/>
    <col min="12810" max="12810" width="12.125" style="121" customWidth="1"/>
    <col min="12811" max="13056" width="9.125" style="121" customWidth="1"/>
    <col min="13057" max="13057" width="33.5" style="121" customWidth="1"/>
    <col min="13058" max="13065" width="12.625" style="121" customWidth="1"/>
    <col min="13066" max="13066" width="12.125" style="121" customWidth="1"/>
    <col min="13067" max="13312" width="9.125" style="121" customWidth="1"/>
    <col min="13313" max="13313" width="33.5" style="121" customWidth="1"/>
    <col min="13314" max="13321" width="12.625" style="121" customWidth="1"/>
    <col min="13322" max="13322" width="12.125" style="121" customWidth="1"/>
    <col min="13323" max="13568" width="9.125" style="121" customWidth="1"/>
    <col min="13569" max="13569" width="33.5" style="121" customWidth="1"/>
    <col min="13570" max="13577" width="12.625" style="121" customWidth="1"/>
    <col min="13578" max="13578" width="12.125" style="121" customWidth="1"/>
    <col min="13579" max="13824" width="9.125" style="121" customWidth="1"/>
    <col min="13825" max="13825" width="33.5" style="121" customWidth="1"/>
    <col min="13826" max="13833" width="12.625" style="121" customWidth="1"/>
    <col min="13834" max="13834" width="12.125" style="121" customWidth="1"/>
    <col min="13835" max="14080" width="9.125" style="121" customWidth="1"/>
    <col min="14081" max="14081" width="33.5" style="121" customWidth="1"/>
    <col min="14082" max="14089" width="12.625" style="121" customWidth="1"/>
    <col min="14090" max="14090" width="12.125" style="121" customWidth="1"/>
    <col min="14091" max="14336" width="9.125" style="121" customWidth="1"/>
    <col min="14337" max="14337" width="33.5" style="121" customWidth="1"/>
    <col min="14338" max="14345" width="12.625" style="121" customWidth="1"/>
    <col min="14346" max="14346" width="12.125" style="121" customWidth="1"/>
    <col min="14347" max="14592" width="9.125" style="121" customWidth="1"/>
    <col min="14593" max="14593" width="33.5" style="121" customWidth="1"/>
    <col min="14594" max="14601" width="12.625" style="121" customWidth="1"/>
    <col min="14602" max="14602" width="12.125" style="121" customWidth="1"/>
    <col min="14603" max="14848" width="9.125" style="121" customWidth="1"/>
    <col min="14849" max="14849" width="33.5" style="121" customWidth="1"/>
    <col min="14850" max="14857" width="12.625" style="121" customWidth="1"/>
    <col min="14858" max="14858" width="12.125" style="121" customWidth="1"/>
    <col min="14859" max="15104" width="9.125" style="121" customWidth="1"/>
    <col min="15105" max="15105" width="33.5" style="121" customWidth="1"/>
    <col min="15106" max="15113" width="12.625" style="121" customWidth="1"/>
    <col min="15114" max="15114" width="12.125" style="121" customWidth="1"/>
    <col min="15115" max="15360" width="9.125" style="121" customWidth="1"/>
    <col min="15361" max="15361" width="33.5" style="121" customWidth="1"/>
    <col min="15362" max="15369" width="12.625" style="121" customWidth="1"/>
    <col min="15370" max="15370" width="12.125" style="121" customWidth="1"/>
    <col min="15371" max="15616" width="9.125" style="121" customWidth="1"/>
    <col min="15617" max="15617" width="33.5" style="121" customWidth="1"/>
    <col min="15618" max="15625" width="12.625" style="121" customWidth="1"/>
    <col min="15626" max="15626" width="12.125" style="121" customWidth="1"/>
    <col min="15627" max="15872" width="9.125" style="121" customWidth="1"/>
    <col min="15873" max="15873" width="33.5" style="121" customWidth="1"/>
    <col min="15874" max="15881" width="12.625" style="121" customWidth="1"/>
    <col min="15882" max="15882" width="12.125" style="121" customWidth="1"/>
    <col min="15883" max="16128" width="9.125" style="121" customWidth="1"/>
    <col min="16129" max="16129" width="33.5" style="121" customWidth="1"/>
    <col min="16130" max="16137" width="12.625" style="121" customWidth="1"/>
    <col min="16138" max="16138" width="12.125" style="121" customWidth="1"/>
    <col min="16139" max="16384" width="9.125" style="121" customWidth="1"/>
  </cols>
  <sheetData>
    <row r="1" spans="1:10" ht="33.950000000000003" customHeight="1">
      <c r="A1" s="283" t="s">
        <v>3029</v>
      </c>
      <c r="B1" s="283"/>
      <c r="C1" s="283"/>
      <c r="D1" s="283"/>
      <c r="E1" s="283"/>
      <c r="F1" s="283"/>
      <c r="G1" s="283"/>
      <c r="H1" s="283"/>
      <c r="I1" s="283"/>
      <c r="J1" s="283"/>
    </row>
    <row r="2" spans="1:10" ht="17.100000000000001" customHeight="1">
      <c r="A2" s="284" t="s">
        <v>2998</v>
      </c>
      <c r="B2" s="284"/>
      <c r="C2" s="284"/>
      <c r="D2" s="284"/>
      <c r="E2" s="284"/>
      <c r="F2" s="284"/>
      <c r="G2" s="284"/>
      <c r="H2" s="284"/>
      <c r="I2" s="284"/>
      <c r="J2" s="284"/>
    </row>
    <row r="3" spans="1:10" ht="17.100000000000001" customHeight="1">
      <c r="A3" s="285" t="s">
        <v>2980</v>
      </c>
      <c r="B3" s="287" t="s">
        <v>2981</v>
      </c>
      <c r="C3" s="285" t="s">
        <v>2982</v>
      </c>
      <c r="D3" s="285"/>
      <c r="E3" s="285"/>
      <c r="F3" s="285"/>
      <c r="G3" s="285"/>
      <c r="H3" s="285" t="s">
        <v>2983</v>
      </c>
      <c r="I3" s="285"/>
      <c r="J3" s="285"/>
    </row>
    <row r="4" spans="1:10" ht="17.100000000000001" customHeight="1">
      <c r="A4" s="286"/>
      <c r="B4" s="288"/>
      <c r="C4" s="176" t="s">
        <v>197</v>
      </c>
      <c r="D4" s="176" t="s">
        <v>2984</v>
      </c>
      <c r="E4" s="176" t="s">
        <v>2985</v>
      </c>
      <c r="F4" s="176" t="s">
        <v>2986</v>
      </c>
      <c r="G4" s="176" t="s">
        <v>2987</v>
      </c>
      <c r="H4" s="176" t="s">
        <v>197</v>
      </c>
      <c r="I4" s="176" t="s">
        <v>2988</v>
      </c>
      <c r="J4" s="176" t="s">
        <v>2989</v>
      </c>
    </row>
    <row r="5" spans="1:10" ht="17.100000000000001" customHeight="1">
      <c r="A5" s="177" t="s">
        <v>2990</v>
      </c>
      <c r="B5" s="178">
        <v>66573</v>
      </c>
      <c r="C5" s="178">
        <v>39100</v>
      </c>
      <c r="D5" s="178">
        <v>29634</v>
      </c>
      <c r="E5" s="178">
        <v>0</v>
      </c>
      <c r="F5" s="178">
        <v>0</v>
      </c>
      <c r="G5" s="178">
        <v>9466</v>
      </c>
      <c r="H5" s="178">
        <v>27473</v>
      </c>
      <c r="I5" s="178">
        <v>2936</v>
      </c>
      <c r="J5" s="178">
        <v>24537</v>
      </c>
    </row>
    <row r="6" spans="1:10" ht="17.100000000000001" customHeight="1">
      <c r="A6" s="177" t="s">
        <v>2991</v>
      </c>
      <c r="B6" s="178">
        <f>C6+H6</f>
        <v>94200</v>
      </c>
      <c r="C6" s="178">
        <v>66700</v>
      </c>
      <c r="D6" s="179"/>
      <c r="E6" s="179"/>
      <c r="F6" s="179"/>
      <c r="G6" s="180"/>
      <c r="H6" s="178">
        <v>27500</v>
      </c>
      <c r="I6" s="179"/>
      <c r="J6" s="180"/>
    </row>
    <row r="7" spans="1:10" ht="17.100000000000001" customHeight="1">
      <c r="A7" s="177" t="s">
        <v>2992</v>
      </c>
      <c r="B7" s="178">
        <f>C7+H7</f>
        <v>49294</v>
      </c>
      <c r="C7" s="178">
        <v>31248</v>
      </c>
      <c r="D7" s="178">
        <v>31248</v>
      </c>
      <c r="E7" s="178">
        <v>0</v>
      </c>
      <c r="F7" s="178">
        <v>0</v>
      </c>
      <c r="G7" s="179"/>
      <c r="H7" s="178">
        <v>18046</v>
      </c>
      <c r="I7" s="178">
        <v>18046</v>
      </c>
      <c r="J7" s="179"/>
    </row>
    <row r="8" spans="1:10" ht="17.100000000000001" customHeight="1">
      <c r="A8" s="177" t="s">
        <v>2993</v>
      </c>
      <c r="B8" s="178">
        <f>C8+H8</f>
        <v>22794</v>
      </c>
      <c r="C8" s="178">
        <v>4748</v>
      </c>
      <c r="D8" s="178">
        <v>1000</v>
      </c>
      <c r="E8" s="178">
        <v>0</v>
      </c>
      <c r="F8" s="178">
        <v>0</v>
      </c>
      <c r="G8" s="178">
        <v>3748</v>
      </c>
      <c r="H8" s="178">
        <v>18046</v>
      </c>
      <c r="I8" s="178">
        <v>0</v>
      </c>
      <c r="J8" s="178">
        <v>18046</v>
      </c>
    </row>
    <row r="9" spans="1:10" ht="17.100000000000001" customHeight="1">
      <c r="A9" s="177" t="s">
        <v>2994</v>
      </c>
      <c r="B9" s="178">
        <f>C9+H9</f>
        <v>5740</v>
      </c>
      <c r="C9" s="178">
        <v>3195</v>
      </c>
      <c r="D9" s="178">
        <v>0</v>
      </c>
      <c r="E9" s="178">
        <v>0</v>
      </c>
      <c r="F9" s="178">
        <v>0</v>
      </c>
      <c r="G9" s="178">
        <v>3195</v>
      </c>
      <c r="H9" s="178">
        <v>2545</v>
      </c>
      <c r="I9" s="178">
        <v>0</v>
      </c>
      <c r="J9" s="178">
        <v>2545</v>
      </c>
    </row>
    <row r="10" spans="1:10" ht="17.100000000000001" customHeight="1">
      <c r="A10" s="177" t="s">
        <v>2995</v>
      </c>
      <c r="B10" s="178">
        <f>C10+H10</f>
        <v>87333</v>
      </c>
      <c r="C10" s="178">
        <v>62405</v>
      </c>
      <c r="D10" s="178">
        <f>D5+D7-D8-D9</f>
        <v>59882</v>
      </c>
      <c r="E10" s="178">
        <f>E5+E7-E8-E9</f>
        <v>0</v>
      </c>
      <c r="F10" s="178">
        <f>F5+F7-F8-F9</f>
        <v>0</v>
      </c>
      <c r="G10" s="178">
        <f>G5-G8-G9</f>
        <v>2523</v>
      </c>
      <c r="H10" s="178">
        <v>24928</v>
      </c>
      <c r="I10" s="178">
        <f>I7+I5-I8-I9</f>
        <v>20982</v>
      </c>
      <c r="J10" s="178">
        <f>J5-J8-J9</f>
        <v>3946</v>
      </c>
    </row>
  </sheetData>
  <mergeCells count="6">
    <mergeCell ref="A1:J1"/>
    <mergeCell ref="A2:J2"/>
    <mergeCell ref="A3:A4"/>
    <mergeCell ref="B3:B4"/>
    <mergeCell ref="C3:G3"/>
    <mergeCell ref="H3:J3"/>
  </mergeCells>
  <phoneticPr fontId="3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P337"/>
  <sheetViews>
    <sheetView showZeros="0" workbookViewId="0">
      <selection activeCell="I20" sqref="I20"/>
    </sheetView>
  </sheetViews>
  <sheetFormatPr defaultColWidth="8" defaultRowHeight="12.75"/>
  <cols>
    <col min="1" max="1" width="30.125" style="6" customWidth="1"/>
    <col min="2" max="2" width="8.75" style="6" customWidth="1"/>
    <col min="3" max="3" width="13.75" style="6" customWidth="1"/>
    <col min="4" max="4" width="8.25" style="6" customWidth="1"/>
    <col min="5" max="5" width="7.375" style="6" customWidth="1"/>
    <col min="6" max="6" width="9" style="6" customWidth="1"/>
    <col min="7" max="7" width="12.625" style="6" customWidth="1"/>
    <col min="8" max="8" width="9.375" style="6" customWidth="1"/>
    <col min="9" max="9" width="11.625" style="6" customWidth="1"/>
    <col min="10" max="10" width="8.125" style="6" customWidth="1"/>
    <col min="11" max="11" width="7.5" style="6" customWidth="1"/>
    <col min="12" max="12" width="11.375" style="6" customWidth="1"/>
    <col min="13" max="13" width="10" style="6" customWidth="1"/>
    <col min="14" max="14" width="6.5" style="6" customWidth="1"/>
    <col min="15" max="15" width="12.5" style="6" customWidth="1"/>
    <col min="16" max="256" width="8" style="6"/>
    <col min="257" max="257" width="30.125" style="6" customWidth="1"/>
    <col min="258" max="258" width="8.75" style="6" customWidth="1"/>
    <col min="259" max="259" width="13.75" style="6" customWidth="1"/>
    <col min="260" max="260" width="8.25" style="6" customWidth="1"/>
    <col min="261" max="261" width="7.375" style="6" customWidth="1"/>
    <col min="262" max="262" width="9" style="6" customWidth="1"/>
    <col min="263" max="263" width="12.625" style="6" customWidth="1"/>
    <col min="264" max="264" width="9.375" style="6" customWidth="1"/>
    <col min="265" max="265" width="11.625" style="6" customWidth="1"/>
    <col min="266" max="266" width="8.125" style="6" customWidth="1"/>
    <col min="267" max="267" width="7.5" style="6" customWidth="1"/>
    <col min="268" max="268" width="11.375" style="6" customWidth="1"/>
    <col min="269" max="269" width="10" style="6" customWidth="1"/>
    <col min="270" max="270" width="6.5" style="6" customWidth="1"/>
    <col min="271" max="271" width="12.5" style="6" customWidth="1"/>
    <col min="272" max="512" width="8" style="6"/>
    <col min="513" max="513" width="30.125" style="6" customWidth="1"/>
    <col min="514" max="514" width="8.75" style="6" customWidth="1"/>
    <col min="515" max="515" width="13.75" style="6" customWidth="1"/>
    <col min="516" max="516" width="8.25" style="6" customWidth="1"/>
    <col min="517" max="517" width="7.375" style="6" customWidth="1"/>
    <col min="518" max="518" width="9" style="6" customWidth="1"/>
    <col min="519" max="519" width="12.625" style="6" customWidth="1"/>
    <col min="520" max="520" width="9.375" style="6" customWidth="1"/>
    <col min="521" max="521" width="11.625" style="6" customWidth="1"/>
    <col min="522" max="522" width="8.125" style="6" customWidth="1"/>
    <col min="523" max="523" width="7.5" style="6" customWidth="1"/>
    <col min="524" max="524" width="11.375" style="6" customWidth="1"/>
    <col min="525" max="525" width="10" style="6" customWidth="1"/>
    <col min="526" max="526" width="6.5" style="6" customWidth="1"/>
    <col min="527" max="527" width="12.5" style="6" customWidth="1"/>
    <col min="528" max="768" width="8" style="6"/>
    <col min="769" max="769" width="30.125" style="6" customWidth="1"/>
    <col min="770" max="770" width="8.75" style="6" customWidth="1"/>
    <col min="771" max="771" width="13.75" style="6" customWidth="1"/>
    <col min="772" max="772" width="8.25" style="6" customWidth="1"/>
    <col min="773" max="773" width="7.375" style="6" customWidth="1"/>
    <col min="774" max="774" width="9" style="6" customWidth="1"/>
    <col min="775" max="775" width="12.625" style="6" customWidth="1"/>
    <col min="776" max="776" width="9.375" style="6" customWidth="1"/>
    <col min="777" max="777" width="11.625" style="6" customWidth="1"/>
    <col min="778" max="778" width="8.125" style="6" customWidth="1"/>
    <col min="779" max="779" width="7.5" style="6" customWidth="1"/>
    <col min="780" max="780" width="11.375" style="6" customWidth="1"/>
    <col min="781" max="781" width="10" style="6" customWidth="1"/>
    <col min="782" max="782" width="6.5" style="6" customWidth="1"/>
    <col min="783" max="783" width="12.5" style="6" customWidth="1"/>
    <col min="784" max="1024" width="8" style="6"/>
    <col min="1025" max="1025" width="30.125" style="6" customWidth="1"/>
    <col min="1026" max="1026" width="8.75" style="6" customWidth="1"/>
    <col min="1027" max="1027" width="13.75" style="6" customWidth="1"/>
    <col min="1028" max="1028" width="8.25" style="6" customWidth="1"/>
    <col min="1029" max="1029" width="7.375" style="6" customWidth="1"/>
    <col min="1030" max="1030" width="9" style="6" customWidth="1"/>
    <col min="1031" max="1031" width="12.625" style="6" customWidth="1"/>
    <col min="1032" max="1032" width="9.375" style="6" customWidth="1"/>
    <col min="1033" max="1033" width="11.625" style="6" customWidth="1"/>
    <col min="1034" max="1034" width="8.125" style="6" customWidth="1"/>
    <col min="1035" max="1035" width="7.5" style="6" customWidth="1"/>
    <col min="1036" max="1036" width="11.375" style="6" customWidth="1"/>
    <col min="1037" max="1037" width="10" style="6" customWidth="1"/>
    <col min="1038" max="1038" width="6.5" style="6" customWidth="1"/>
    <col min="1039" max="1039" width="12.5" style="6" customWidth="1"/>
    <col min="1040" max="1280" width="8" style="6"/>
    <col min="1281" max="1281" width="30.125" style="6" customWidth="1"/>
    <col min="1282" max="1282" width="8.75" style="6" customWidth="1"/>
    <col min="1283" max="1283" width="13.75" style="6" customWidth="1"/>
    <col min="1284" max="1284" width="8.25" style="6" customWidth="1"/>
    <col min="1285" max="1285" width="7.375" style="6" customWidth="1"/>
    <col min="1286" max="1286" width="9" style="6" customWidth="1"/>
    <col min="1287" max="1287" width="12.625" style="6" customWidth="1"/>
    <col min="1288" max="1288" width="9.375" style="6" customWidth="1"/>
    <col min="1289" max="1289" width="11.625" style="6" customWidth="1"/>
    <col min="1290" max="1290" width="8.125" style="6" customWidth="1"/>
    <col min="1291" max="1291" width="7.5" style="6" customWidth="1"/>
    <col min="1292" max="1292" width="11.375" style="6" customWidth="1"/>
    <col min="1293" max="1293" width="10" style="6" customWidth="1"/>
    <col min="1294" max="1294" width="6.5" style="6" customWidth="1"/>
    <col min="1295" max="1295" width="12.5" style="6" customWidth="1"/>
    <col min="1296" max="1536" width="8" style="6"/>
    <col min="1537" max="1537" width="30.125" style="6" customWidth="1"/>
    <col min="1538" max="1538" width="8.75" style="6" customWidth="1"/>
    <col min="1539" max="1539" width="13.75" style="6" customWidth="1"/>
    <col min="1540" max="1540" width="8.25" style="6" customWidth="1"/>
    <col min="1541" max="1541" width="7.375" style="6" customWidth="1"/>
    <col min="1542" max="1542" width="9" style="6" customWidth="1"/>
    <col min="1543" max="1543" width="12.625" style="6" customWidth="1"/>
    <col min="1544" max="1544" width="9.375" style="6" customWidth="1"/>
    <col min="1545" max="1545" width="11.625" style="6" customWidth="1"/>
    <col min="1546" max="1546" width="8.125" style="6" customWidth="1"/>
    <col min="1547" max="1547" width="7.5" style="6" customWidth="1"/>
    <col min="1548" max="1548" width="11.375" style="6" customWidth="1"/>
    <col min="1549" max="1549" width="10" style="6" customWidth="1"/>
    <col min="1550" max="1550" width="6.5" style="6" customWidth="1"/>
    <col min="1551" max="1551" width="12.5" style="6" customWidth="1"/>
    <col min="1552" max="1792" width="8" style="6"/>
    <col min="1793" max="1793" width="30.125" style="6" customWidth="1"/>
    <col min="1794" max="1794" width="8.75" style="6" customWidth="1"/>
    <col min="1795" max="1795" width="13.75" style="6" customWidth="1"/>
    <col min="1796" max="1796" width="8.25" style="6" customWidth="1"/>
    <col min="1797" max="1797" width="7.375" style="6" customWidth="1"/>
    <col min="1798" max="1798" width="9" style="6" customWidth="1"/>
    <col min="1799" max="1799" width="12.625" style="6" customWidth="1"/>
    <col min="1800" max="1800" width="9.375" style="6" customWidth="1"/>
    <col min="1801" max="1801" width="11.625" style="6" customWidth="1"/>
    <col min="1802" max="1802" width="8.125" style="6" customWidth="1"/>
    <col min="1803" max="1803" width="7.5" style="6" customWidth="1"/>
    <col min="1804" max="1804" width="11.375" style="6" customWidth="1"/>
    <col min="1805" max="1805" width="10" style="6" customWidth="1"/>
    <col min="1806" max="1806" width="6.5" style="6" customWidth="1"/>
    <col min="1807" max="1807" width="12.5" style="6" customWidth="1"/>
    <col min="1808" max="2048" width="8" style="6"/>
    <col min="2049" max="2049" width="30.125" style="6" customWidth="1"/>
    <col min="2050" max="2050" width="8.75" style="6" customWidth="1"/>
    <col min="2051" max="2051" width="13.75" style="6" customWidth="1"/>
    <col min="2052" max="2052" width="8.25" style="6" customWidth="1"/>
    <col min="2053" max="2053" width="7.375" style="6" customWidth="1"/>
    <col min="2054" max="2054" width="9" style="6" customWidth="1"/>
    <col min="2055" max="2055" width="12.625" style="6" customWidth="1"/>
    <col min="2056" max="2056" width="9.375" style="6" customWidth="1"/>
    <col min="2057" max="2057" width="11.625" style="6" customWidth="1"/>
    <col min="2058" max="2058" width="8.125" style="6" customWidth="1"/>
    <col min="2059" max="2059" width="7.5" style="6" customWidth="1"/>
    <col min="2060" max="2060" width="11.375" style="6" customWidth="1"/>
    <col min="2061" max="2061" width="10" style="6" customWidth="1"/>
    <col min="2062" max="2062" width="6.5" style="6" customWidth="1"/>
    <col min="2063" max="2063" width="12.5" style="6" customWidth="1"/>
    <col min="2064" max="2304" width="8" style="6"/>
    <col min="2305" max="2305" width="30.125" style="6" customWidth="1"/>
    <col min="2306" max="2306" width="8.75" style="6" customWidth="1"/>
    <col min="2307" max="2307" width="13.75" style="6" customWidth="1"/>
    <col min="2308" max="2308" width="8.25" style="6" customWidth="1"/>
    <col min="2309" max="2309" width="7.375" style="6" customWidth="1"/>
    <col min="2310" max="2310" width="9" style="6" customWidth="1"/>
    <col min="2311" max="2311" width="12.625" style="6" customWidth="1"/>
    <col min="2312" max="2312" width="9.375" style="6" customWidth="1"/>
    <col min="2313" max="2313" width="11.625" style="6" customWidth="1"/>
    <col min="2314" max="2314" width="8.125" style="6" customWidth="1"/>
    <col min="2315" max="2315" width="7.5" style="6" customWidth="1"/>
    <col min="2316" max="2316" width="11.375" style="6" customWidth="1"/>
    <col min="2317" max="2317" width="10" style="6" customWidth="1"/>
    <col min="2318" max="2318" width="6.5" style="6" customWidth="1"/>
    <col min="2319" max="2319" width="12.5" style="6" customWidth="1"/>
    <col min="2320" max="2560" width="8" style="6"/>
    <col min="2561" max="2561" width="30.125" style="6" customWidth="1"/>
    <col min="2562" max="2562" width="8.75" style="6" customWidth="1"/>
    <col min="2563" max="2563" width="13.75" style="6" customWidth="1"/>
    <col min="2564" max="2564" width="8.25" style="6" customWidth="1"/>
    <col min="2565" max="2565" width="7.375" style="6" customWidth="1"/>
    <col min="2566" max="2566" width="9" style="6" customWidth="1"/>
    <col min="2567" max="2567" width="12.625" style="6" customWidth="1"/>
    <col min="2568" max="2568" width="9.375" style="6" customWidth="1"/>
    <col min="2569" max="2569" width="11.625" style="6" customWidth="1"/>
    <col min="2570" max="2570" width="8.125" style="6" customWidth="1"/>
    <col min="2571" max="2571" width="7.5" style="6" customWidth="1"/>
    <col min="2572" max="2572" width="11.375" style="6" customWidth="1"/>
    <col min="2573" max="2573" width="10" style="6" customWidth="1"/>
    <col min="2574" max="2574" width="6.5" style="6" customWidth="1"/>
    <col min="2575" max="2575" width="12.5" style="6" customWidth="1"/>
    <col min="2576" max="2816" width="8" style="6"/>
    <col min="2817" max="2817" width="30.125" style="6" customWidth="1"/>
    <col min="2818" max="2818" width="8.75" style="6" customWidth="1"/>
    <col min="2819" max="2819" width="13.75" style="6" customWidth="1"/>
    <col min="2820" max="2820" width="8.25" style="6" customWidth="1"/>
    <col min="2821" max="2821" width="7.375" style="6" customWidth="1"/>
    <col min="2822" max="2822" width="9" style="6" customWidth="1"/>
    <col min="2823" max="2823" width="12.625" style="6" customWidth="1"/>
    <col min="2824" max="2824" width="9.375" style="6" customWidth="1"/>
    <col min="2825" max="2825" width="11.625" style="6" customWidth="1"/>
    <col min="2826" max="2826" width="8.125" style="6" customWidth="1"/>
    <col min="2827" max="2827" width="7.5" style="6" customWidth="1"/>
    <col min="2828" max="2828" width="11.375" style="6" customWidth="1"/>
    <col min="2829" max="2829" width="10" style="6" customWidth="1"/>
    <col min="2830" max="2830" width="6.5" style="6" customWidth="1"/>
    <col min="2831" max="2831" width="12.5" style="6" customWidth="1"/>
    <col min="2832" max="3072" width="8" style="6"/>
    <col min="3073" max="3073" width="30.125" style="6" customWidth="1"/>
    <col min="3074" max="3074" width="8.75" style="6" customWidth="1"/>
    <col min="3075" max="3075" width="13.75" style="6" customWidth="1"/>
    <col min="3076" max="3076" width="8.25" style="6" customWidth="1"/>
    <col min="3077" max="3077" width="7.375" style="6" customWidth="1"/>
    <col min="3078" max="3078" width="9" style="6" customWidth="1"/>
    <col min="3079" max="3079" width="12.625" style="6" customWidth="1"/>
    <col min="3080" max="3080" width="9.375" style="6" customWidth="1"/>
    <col min="3081" max="3081" width="11.625" style="6" customWidth="1"/>
    <col min="3082" max="3082" width="8.125" style="6" customWidth="1"/>
    <col min="3083" max="3083" width="7.5" style="6" customWidth="1"/>
    <col min="3084" max="3084" width="11.375" style="6" customWidth="1"/>
    <col min="3085" max="3085" width="10" style="6" customWidth="1"/>
    <col min="3086" max="3086" width="6.5" style="6" customWidth="1"/>
    <col min="3087" max="3087" width="12.5" style="6" customWidth="1"/>
    <col min="3088" max="3328" width="8" style="6"/>
    <col min="3329" max="3329" width="30.125" style="6" customWidth="1"/>
    <col min="3330" max="3330" width="8.75" style="6" customWidth="1"/>
    <col min="3331" max="3331" width="13.75" style="6" customWidth="1"/>
    <col min="3332" max="3332" width="8.25" style="6" customWidth="1"/>
    <col min="3333" max="3333" width="7.375" style="6" customWidth="1"/>
    <col min="3334" max="3334" width="9" style="6" customWidth="1"/>
    <col min="3335" max="3335" width="12.625" style="6" customWidth="1"/>
    <col min="3336" max="3336" width="9.375" style="6" customWidth="1"/>
    <col min="3337" max="3337" width="11.625" style="6" customWidth="1"/>
    <col min="3338" max="3338" width="8.125" style="6" customWidth="1"/>
    <col min="3339" max="3339" width="7.5" style="6" customWidth="1"/>
    <col min="3340" max="3340" width="11.375" style="6" customWidth="1"/>
    <col min="3341" max="3341" width="10" style="6" customWidth="1"/>
    <col min="3342" max="3342" width="6.5" style="6" customWidth="1"/>
    <col min="3343" max="3343" width="12.5" style="6" customWidth="1"/>
    <col min="3344" max="3584" width="8" style="6"/>
    <col min="3585" max="3585" width="30.125" style="6" customWidth="1"/>
    <col min="3586" max="3586" width="8.75" style="6" customWidth="1"/>
    <col min="3587" max="3587" width="13.75" style="6" customWidth="1"/>
    <col min="3588" max="3588" width="8.25" style="6" customWidth="1"/>
    <col min="3589" max="3589" width="7.375" style="6" customWidth="1"/>
    <col min="3590" max="3590" width="9" style="6" customWidth="1"/>
    <col min="3591" max="3591" width="12.625" style="6" customWidth="1"/>
    <col min="3592" max="3592" width="9.375" style="6" customWidth="1"/>
    <col min="3593" max="3593" width="11.625" style="6" customWidth="1"/>
    <col min="3594" max="3594" width="8.125" style="6" customWidth="1"/>
    <col min="3595" max="3595" width="7.5" style="6" customWidth="1"/>
    <col min="3596" max="3596" width="11.375" style="6" customWidth="1"/>
    <col min="3597" max="3597" width="10" style="6" customWidth="1"/>
    <col min="3598" max="3598" width="6.5" style="6" customWidth="1"/>
    <col min="3599" max="3599" width="12.5" style="6" customWidth="1"/>
    <col min="3600" max="3840" width="8" style="6"/>
    <col min="3841" max="3841" width="30.125" style="6" customWidth="1"/>
    <col min="3842" max="3842" width="8.75" style="6" customWidth="1"/>
    <col min="3843" max="3843" width="13.75" style="6" customWidth="1"/>
    <col min="3844" max="3844" width="8.25" style="6" customWidth="1"/>
    <col min="3845" max="3845" width="7.375" style="6" customWidth="1"/>
    <col min="3846" max="3846" width="9" style="6" customWidth="1"/>
    <col min="3847" max="3847" width="12.625" style="6" customWidth="1"/>
    <col min="3848" max="3848" width="9.375" style="6" customWidth="1"/>
    <col min="3849" max="3849" width="11.625" style="6" customWidth="1"/>
    <col min="3850" max="3850" width="8.125" style="6" customWidth="1"/>
    <col min="3851" max="3851" width="7.5" style="6" customWidth="1"/>
    <col min="3852" max="3852" width="11.375" style="6" customWidth="1"/>
    <col min="3853" max="3853" width="10" style="6" customWidth="1"/>
    <col min="3854" max="3854" width="6.5" style="6" customWidth="1"/>
    <col min="3855" max="3855" width="12.5" style="6" customWidth="1"/>
    <col min="3856" max="4096" width="8" style="6"/>
    <col min="4097" max="4097" width="30.125" style="6" customWidth="1"/>
    <col min="4098" max="4098" width="8.75" style="6" customWidth="1"/>
    <col min="4099" max="4099" width="13.75" style="6" customWidth="1"/>
    <col min="4100" max="4100" width="8.25" style="6" customWidth="1"/>
    <col min="4101" max="4101" width="7.375" style="6" customWidth="1"/>
    <col min="4102" max="4102" width="9" style="6" customWidth="1"/>
    <col min="4103" max="4103" width="12.625" style="6" customWidth="1"/>
    <col min="4104" max="4104" width="9.375" style="6" customWidth="1"/>
    <col min="4105" max="4105" width="11.625" style="6" customWidth="1"/>
    <col min="4106" max="4106" width="8.125" style="6" customWidth="1"/>
    <col min="4107" max="4107" width="7.5" style="6" customWidth="1"/>
    <col min="4108" max="4108" width="11.375" style="6" customWidth="1"/>
    <col min="4109" max="4109" width="10" style="6" customWidth="1"/>
    <col min="4110" max="4110" width="6.5" style="6" customWidth="1"/>
    <col min="4111" max="4111" width="12.5" style="6" customWidth="1"/>
    <col min="4112" max="4352" width="8" style="6"/>
    <col min="4353" max="4353" width="30.125" style="6" customWidth="1"/>
    <col min="4354" max="4354" width="8.75" style="6" customWidth="1"/>
    <col min="4355" max="4355" width="13.75" style="6" customWidth="1"/>
    <col min="4356" max="4356" width="8.25" style="6" customWidth="1"/>
    <col min="4357" max="4357" width="7.375" style="6" customWidth="1"/>
    <col min="4358" max="4358" width="9" style="6" customWidth="1"/>
    <col min="4359" max="4359" width="12.625" style="6" customWidth="1"/>
    <col min="4360" max="4360" width="9.375" style="6" customWidth="1"/>
    <col min="4361" max="4361" width="11.625" style="6" customWidth="1"/>
    <col min="4362" max="4362" width="8.125" style="6" customWidth="1"/>
    <col min="4363" max="4363" width="7.5" style="6" customWidth="1"/>
    <col min="4364" max="4364" width="11.375" style="6" customWidth="1"/>
    <col min="4365" max="4365" width="10" style="6" customWidth="1"/>
    <col min="4366" max="4366" width="6.5" style="6" customWidth="1"/>
    <col min="4367" max="4367" width="12.5" style="6" customWidth="1"/>
    <col min="4368" max="4608" width="8" style="6"/>
    <col min="4609" max="4609" width="30.125" style="6" customWidth="1"/>
    <col min="4610" max="4610" width="8.75" style="6" customWidth="1"/>
    <col min="4611" max="4611" width="13.75" style="6" customWidth="1"/>
    <col min="4612" max="4612" width="8.25" style="6" customWidth="1"/>
    <col min="4613" max="4613" width="7.375" style="6" customWidth="1"/>
    <col min="4614" max="4614" width="9" style="6" customWidth="1"/>
    <col min="4615" max="4615" width="12.625" style="6" customWidth="1"/>
    <col min="4616" max="4616" width="9.375" style="6" customWidth="1"/>
    <col min="4617" max="4617" width="11.625" style="6" customWidth="1"/>
    <col min="4618" max="4618" width="8.125" style="6" customWidth="1"/>
    <col min="4619" max="4619" width="7.5" style="6" customWidth="1"/>
    <col min="4620" max="4620" width="11.375" style="6" customWidth="1"/>
    <col min="4621" max="4621" width="10" style="6" customWidth="1"/>
    <col min="4622" max="4622" width="6.5" style="6" customWidth="1"/>
    <col min="4623" max="4623" width="12.5" style="6" customWidth="1"/>
    <col min="4624" max="4864" width="8" style="6"/>
    <col min="4865" max="4865" width="30.125" style="6" customWidth="1"/>
    <col min="4866" max="4866" width="8.75" style="6" customWidth="1"/>
    <col min="4867" max="4867" width="13.75" style="6" customWidth="1"/>
    <col min="4868" max="4868" width="8.25" style="6" customWidth="1"/>
    <col min="4869" max="4869" width="7.375" style="6" customWidth="1"/>
    <col min="4870" max="4870" width="9" style="6" customWidth="1"/>
    <col min="4871" max="4871" width="12.625" style="6" customWidth="1"/>
    <col min="4872" max="4872" width="9.375" style="6" customWidth="1"/>
    <col min="4873" max="4873" width="11.625" style="6" customWidth="1"/>
    <col min="4874" max="4874" width="8.125" style="6" customWidth="1"/>
    <col min="4875" max="4875" width="7.5" style="6" customWidth="1"/>
    <col min="4876" max="4876" width="11.375" style="6" customWidth="1"/>
    <col min="4877" max="4877" width="10" style="6" customWidth="1"/>
    <col min="4878" max="4878" width="6.5" style="6" customWidth="1"/>
    <col min="4879" max="4879" width="12.5" style="6" customWidth="1"/>
    <col min="4880" max="5120" width="8" style="6"/>
    <col min="5121" max="5121" width="30.125" style="6" customWidth="1"/>
    <col min="5122" max="5122" width="8.75" style="6" customWidth="1"/>
    <col min="5123" max="5123" width="13.75" style="6" customWidth="1"/>
    <col min="5124" max="5124" width="8.25" style="6" customWidth="1"/>
    <col min="5125" max="5125" width="7.375" style="6" customWidth="1"/>
    <col min="5126" max="5126" width="9" style="6" customWidth="1"/>
    <col min="5127" max="5127" width="12.625" style="6" customWidth="1"/>
    <col min="5128" max="5128" width="9.375" style="6" customWidth="1"/>
    <col min="5129" max="5129" width="11.625" style="6" customWidth="1"/>
    <col min="5130" max="5130" width="8.125" style="6" customWidth="1"/>
    <col min="5131" max="5131" width="7.5" style="6" customWidth="1"/>
    <col min="5132" max="5132" width="11.375" style="6" customWidth="1"/>
    <col min="5133" max="5133" width="10" style="6" customWidth="1"/>
    <col min="5134" max="5134" width="6.5" style="6" customWidth="1"/>
    <col min="5135" max="5135" width="12.5" style="6" customWidth="1"/>
    <col min="5136" max="5376" width="8" style="6"/>
    <col min="5377" max="5377" width="30.125" style="6" customWidth="1"/>
    <col min="5378" max="5378" width="8.75" style="6" customWidth="1"/>
    <col min="5379" max="5379" width="13.75" style="6" customWidth="1"/>
    <col min="5380" max="5380" width="8.25" style="6" customWidth="1"/>
    <col min="5381" max="5381" width="7.375" style="6" customWidth="1"/>
    <col min="5382" max="5382" width="9" style="6" customWidth="1"/>
    <col min="5383" max="5383" width="12.625" style="6" customWidth="1"/>
    <col min="5384" max="5384" width="9.375" style="6" customWidth="1"/>
    <col min="5385" max="5385" width="11.625" style="6" customWidth="1"/>
    <col min="5386" max="5386" width="8.125" style="6" customWidth="1"/>
    <col min="5387" max="5387" width="7.5" style="6" customWidth="1"/>
    <col min="5388" max="5388" width="11.375" style="6" customWidth="1"/>
    <col min="5389" max="5389" width="10" style="6" customWidth="1"/>
    <col min="5390" max="5390" width="6.5" style="6" customWidth="1"/>
    <col min="5391" max="5391" width="12.5" style="6" customWidth="1"/>
    <col min="5392" max="5632" width="8" style="6"/>
    <col min="5633" max="5633" width="30.125" style="6" customWidth="1"/>
    <col min="5634" max="5634" width="8.75" style="6" customWidth="1"/>
    <col min="5635" max="5635" width="13.75" style="6" customWidth="1"/>
    <col min="5636" max="5636" width="8.25" style="6" customWidth="1"/>
    <col min="5637" max="5637" width="7.375" style="6" customWidth="1"/>
    <col min="5638" max="5638" width="9" style="6" customWidth="1"/>
    <col min="5639" max="5639" width="12.625" style="6" customWidth="1"/>
    <col min="5640" max="5640" width="9.375" style="6" customWidth="1"/>
    <col min="5641" max="5641" width="11.625" style="6" customWidth="1"/>
    <col min="5642" max="5642" width="8.125" style="6" customWidth="1"/>
    <col min="5643" max="5643" width="7.5" style="6" customWidth="1"/>
    <col min="5644" max="5644" width="11.375" style="6" customWidth="1"/>
    <col min="5645" max="5645" width="10" style="6" customWidth="1"/>
    <col min="5646" max="5646" width="6.5" style="6" customWidth="1"/>
    <col min="5647" max="5647" width="12.5" style="6" customWidth="1"/>
    <col min="5648" max="5888" width="8" style="6"/>
    <col min="5889" max="5889" width="30.125" style="6" customWidth="1"/>
    <col min="5890" max="5890" width="8.75" style="6" customWidth="1"/>
    <col min="5891" max="5891" width="13.75" style="6" customWidth="1"/>
    <col min="5892" max="5892" width="8.25" style="6" customWidth="1"/>
    <col min="5893" max="5893" width="7.375" style="6" customWidth="1"/>
    <col min="5894" max="5894" width="9" style="6" customWidth="1"/>
    <col min="5895" max="5895" width="12.625" style="6" customWidth="1"/>
    <col min="5896" max="5896" width="9.375" style="6" customWidth="1"/>
    <col min="5897" max="5897" width="11.625" style="6" customWidth="1"/>
    <col min="5898" max="5898" width="8.125" style="6" customWidth="1"/>
    <col min="5899" max="5899" width="7.5" style="6" customWidth="1"/>
    <col min="5900" max="5900" width="11.375" style="6" customWidth="1"/>
    <col min="5901" max="5901" width="10" style="6" customWidth="1"/>
    <col min="5902" max="5902" width="6.5" style="6" customWidth="1"/>
    <col min="5903" max="5903" width="12.5" style="6" customWidth="1"/>
    <col min="5904" max="6144" width="8" style="6"/>
    <col min="6145" max="6145" width="30.125" style="6" customWidth="1"/>
    <col min="6146" max="6146" width="8.75" style="6" customWidth="1"/>
    <col min="6147" max="6147" width="13.75" style="6" customWidth="1"/>
    <col min="6148" max="6148" width="8.25" style="6" customWidth="1"/>
    <col min="6149" max="6149" width="7.375" style="6" customWidth="1"/>
    <col min="6150" max="6150" width="9" style="6" customWidth="1"/>
    <col min="6151" max="6151" width="12.625" style="6" customWidth="1"/>
    <col min="6152" max="6152" width="9.375" style="6" customWidth="1"/>
    <col min="6153" max="6153" width="11.625" style="6" customWidth="1"/>
    <col min="6154" max="6154" width="8.125" style="6" customWidth="1"/>
    <col min="6155" max="6155" width="7.5" style="6" customWidth="1"/>
    <col min="6156" max="6156" width="11.375" style="6" customWidth="1"/>
    <col min="6157" max="6157" width="10" style="6" customWidth="1"/>
    <col min="6158" max="6158" width="6.5" style="6" customWidth="1"/>
    <col min="6159" max="6159" width="12.5" style="6" customWidth="1"/>
    <col min="6160" max="6400" width="8" style="6"/>
    <col min="6401" max="6401" width="30.125" style="6" customWidth="1"/>
    <col min="6402" max="6402" width="8.75" style="6" customWidth="1"/>
    <col min="6403" max="6403" width="13.75" style="6" customWidth="1"/>
    <col min="6404" max="6404" width="8.25" style="6" customWidth="1"/>
    <col min="6405" max="6405" width="7.375" style="6" customWidth="1"/>
    <col min="6406" max="6406" width="9" style="6" customWidth="1"/>
    <col min="6407" max="6407" width="12.625" style="6" customWidth="1"/>
    <col min="6408" max="6408" width="9.375" style="6" customWidth="1"/>
    <col min="6409" max="6409" width="11.625" style="6" customWidth="1"/>
    <col min="6410" max="6410" width="8.125" style="6" customWidth="1"/>
    <col min="6411" max="6411" width="7.5" style="6" customWidth="1"/>
    <col min="6412" max="6412" width="11.375" style="6" customWidth="1"/>
    <col min="6413" max="6413" width="10" style="6" customWidth="1"/>
    <col min="6414" max="6414" width="6.5" style="6" customWidth="1"/>
    <col min="6415" max="6415" width="12.5" style="6" customWidth="1"/>
    <col min="6416" max="6656" width="8" style="6"/>
    <col min="6657" max="6657" width="30.125" style="6" customWidth="1"/>
    <col min="6658" max="6658" width="8.75" style="6" customWidth="1"/>
    <col min="6659" max="6659" width="13.75" style="6" customWidth="1"/>
    <col min="6660" max="6660" width="8.25" style="6" customWidth="1"/>
    <col min="6661" max="6661" width="7.375" style="6" customWidth="1"/>
    <col min="6662" max="6662" width="9" style="6" customWidth="1"/>
    <col min="6663" max="6663" width="12.625" style="6" customWidth="1"/>
    <col min="6664" max="6664" width="9.375" style="6" customWidth="1"/>
    <col min="6665" max="6665" width="11.625" style="6" customWidth="1"/>
    <col min="6666" max="6666" width="8.125" style="6" customWidth="1"/>
    <col min="6667" max="6667" width="7.5" style="6" customWidth="1"/>
    <col min="6668" max="6668" width="11.375" style="6" customWidth="1"/>
    <col min="6669" max="6669" width="10" style="6" customWidth="1"/>
    <col min="6670" max="6670" width="6.5" style="6" customWidth="1"/>
    <col min="6671" max="6671" width="12.5" style="6" customWidth="1"/>
    <col min="6672" max="6912" width="8" style="6"/>
    <col min="6913" max="6913" width="30.125" style="6" customWidth="1"/>
    <col min="6914" max="6914" width="8.75" style="6" customWidth="1"/>
    <col min="6915" max="6915" width="13.75" style="6" customWidth="1"/>
    <col min="6916" max="6916" width="8.25" style="6" customWidth="1"/>
    <col min="6917" max="6917" width="7.375" style="6" customWidth="1"/>
    <col min="6918" max="6918" width="9" style="6" customWidth="1"/>
    <col min="6919" max="6919" width="12.625" style="6" customWidth="1"/>
    <col min="6920" max="6920" width="9.375" style="6" customWidth="1"/>
    <col min="6921" max="6921" width="11.625" style="6" customWidth="1"/>
    <col min="6922" max="6922" width="8.125" style="6" customWidth="1"/>
    <col min="6923" max="6923" width="7.5" style="6" customWidth="1"/>
    <col min="6924" max="6924" width="11.375" style="6" customWidth="1"/>
    <col min="6925" max="6925" width="10" style="6" customWidth="1"/>
    <col min="6926" max="6926" width="6.5" style="6" customWidth="1"/>
    <col min="6927" max="6927" width="12.5" style="6" customWidth="1"/>
    <col min="6928" max="7168" width="8" style="6"/>
    <col min="7169" max="7169" width="30.125" style="6" customWidth="1"/>
    <col min="7170" max="7170" width="8.75" style="6" customWidth="1"/>
    <col min="7171" max="7171" width="13.75" style="6" customWidth="1"/>
    <col min="7172" max="7172" width="8.25" style="6" customWidth="1"/>
    <col min="7173" max="7173" width="7.375" style="6" customWidth="1"/>
    <col min="7174" max="7174" width="9" style="6" customWidth="1"/>
    <col min="7175" max="7175" width="12.625" style="6" customWidth="1"/>
    <col min="7176" max="7176" width="9.375" style="6" customWidth="1"/>
    <col min="7177" max="7177" width="11.625" style="6" customWidth="1"/>
    <col min="7178" max="7178" width="8.125" style="6" customWidth="1"/>
    <col min="7179" max="7179" width="7.5" style="6" customWidth="1"/>
    <col min="7180" max="7180" width="11.375" style="6" customWidth="1"/>
    <col min="7181" max="7181" width="10" style="6" customWidth="1"/>
    <col min="7182" max="7182" width="6.5" style="6" customWidth="1"/>
    <col min="7183" max="7183" width="12.5" style="6" customWidth="1"/>
    <col min="7184" max="7424" width="8" style="6"/>
    <col min="7425" max="7425" width="30.125" style="6" customWidth="1"/>
    <col min="7426" max="7426" width="8.75" style="6" customWidth="1"/>
    <col min="7427" max="7427" width="13.75" style="6" customWidth="1"/>
    <col min="7428" max="7428" width="8.25" style="6" customWidth="1"/>
    <col min="7429" max="7429" width="7.375" style="6" customWidth="1"/>
    <col min="7430" max="7430" width="9" style="6" customWidth="1"/>
    <col min="7431" max="7431" width="12.625" style="6" customWidth="1"/>
    <col min="7432" max="7432" width="9.375" style="6" customWidth="1"/>
    <col min="7433" max="7433" width="11.625" style="6" customWidth="1"/>
    <col min="7434" max="7434" width="8.125" style="6" customWidth="1"/>
    <col min="7435" max="7435" width="7.5" style="6" customWidth="1"/>
    <col min="7436" max="7436" width="11.375" style="6" customWidth="1"/>
    <col min="7437" max="7437" width="10" style="6" customWidth="1"/>
    <col min="7438" max="7438" width="6.5" style="6" customWidth="1"/>
    <col min="7439" max="7439" width="12.5" style="6" customWidth="1"/>
    <col min="7440" max="7680" width="8" style="6"/>
    <col min="7681" max="7681" width="30.125" style="6" customWidth="1"/>
    <col min="7682" max="7682" width="8.75" style="6" customWidth="1"/>
    <col min="7683" max="7683" width="13.75" style="6" customWidth="1"/>
    <col min="7684" max="7684" width="8.25" style="6" customWidth="1"/>
    <col min="7685" max="7685" width="7.375" style="6" customWidth="1"/>
    <col min="7686" max="7686" width="9" style="6" customWidth="1"/>
    <col min="7687" max="7687" width="12.625" style="6" customWidth="1"/>
    <col min="7688" max="7688" width="9.375" style="6" customWidth="1"/>
    <col min="7689" max="7689" width="11.625" style="6" customWidth="1"/>
    <col min="7690" max="7690" width="8.125" style="6" customWidth="1"/>
    <col min="7691" max="7691" width="7.5" style="6" customWidth="1"/>
    <col min="7692" max="7692" width="11.375" style="6" customWidth="1"/>
    <col min="7693" max="7693" width="10" style="6" customWidth="1"/>
    <col min="7694" max="7694" width="6.5" style="6" customWidth="1"/>
    <col min="7695" max="7695" width="12.5" style="6" customWidth="1"/>
    <col min="7696" max="7936" width="8" style="6"/>
    <col min="7937" max="7937" width="30.125" style="6" customWidth="1"/>
    <col min="7938" max="7938" width="8.75" style="6" customWidth="1"/>
    <col min="7939" max="7939" width="13.75" style="6" customWidth="1"/>
    <col min="7940" max="7940" width="8.25" style="6" customWidth="1"/>
    <col min="7941" max="7941" width="7.375" style="6" customWidth="1"/>
    <col min="7942" max="7942" width="9" style="6" customWidth="1"/>
    <col min="7943" max="7943" width="12.625" style="6" customWidth="1"/>
    <col min="7944" max="7944" width="9.375" style="6" customWidth="1"/>
    <col min="7945" max="7945" width="11.625" style="6" customWidth="1"/>
    <col min="7946" max="7946" width="8.125" style="6" customWidth="1"/>
    <col min="7947" max="7947" width="7.5" style="6" customWidth="1"/>
    <col min="7948" max="7948" width="11.375" style="6" customWidth="1"/>
    <col min="7949" max="7949" width="10" style="6" customWidth="1"/>
    <col min="7950" max="7950" width="6.5" style="6" customWidth="1"/>
    <col min="7951" max="7951" width="12.5" style="6" customWidth="1"/>
    <col min="7952" max="8192" width="8" style="6"/>
    <col min="8193" max="8193" width="30.125" style="6" customWidth="1"/>
    <col min="8194" max="8194" width="8.75" style="6" customWidth="1"/>
    <col min="8195" max="8195" width="13.75" style="6" customWidth="1"/>
    <col min="8196" max="8196" width="8.25" style="6" customWidth="1"/>
    <col min="8197" max="8197" width="7.375" style="6" customWidth="1"/>
    <col min="8198" max="8198" width="9" style="6" customWidth="1"/>
    <col min="8199" max="8199" width="12.625" style="6" customWidth="1"/>
    <col min="8200" max="8200" width="9.375" style="6" customWidth="1"/>
    <col min="8201" max="8201" width="11.625" style="6" customWidth="1"/>
    <col min="8202" max="8202" width="8.125" style="6" customWidth="1"/>
    <col min="8203" max="8203" width="7.5" style="6" customWidth="1"/>
    <col min="8204" max="8204" width="11.375" style="6" customWidth="1"/>
    <col min="8205" max="8205" width="10" style="6" customWidth="1"/>
    <col min="8206" max="8206" width="6.5" style="6" customWidth="1"/>
    <col min="8207" max="8207" width="12.5" style="6" customWidth="1"/>
    <col min="8208" max="8448" width="8" style="6"/>
    <col min="8449" max="8449" width="30.125" style="6" customWidth="1"/>
    <col min="8450" max="8450" width="8.75" style="6" customWidth="1"/>
    <col min="8451" max="8451" width="13.75" style="6" customWidth="1"/>
    <col min="8452" max="8452" width="8.25" style="6" customWidth="1"/>
    <col min="8453" max="8453" width="7.375" style="6" customWidth="1"/>
    <col min="8454" max="8454" width="9" style="6" customWidth="1"/>
    <col min="8455" max="8455" width="12.625" style="6" customWidth="1"/>
    <col min="8456" max="8456" width="9.375" style="6" customWidth="1"/>
    <col min="8457" max="8457" width="11.625" style="6" customWidth="1"/>
    <col min="8458" max="8458" width="8.125" style="6" customWidth="1"/>
    <col min="8459" max="8459" width="7.5" style="6" customWidth="1"/>
    <col min="8460" max="8460" width="11.375" style="6" customWidth="1"/>
    <col min="8461" max="8461" width="10" style="6" customWidth="1"/>
    <col min="8462" max="8462" width="6.5" style="6" customWidth="1"/>
    <col min="8463" max="8463" width="12.5" style="6" customWidth="1"/>
    <col min="8464" max="8704" width="8" style="6"/>
    <col min="8705" max="8705" width="30.125" style="6" customWidth="1"/>
    <col min="8706" max="8706" width="8.75" style="6" customWidth="1"/>
    <col min="8707" max="8707" width="13.75" style="6" customWidth="1"/>
    <col min="8708" max="8708" width="8.25" style="6" customWidth="1"/>
    <col min="8709" max="8709" width="7.375" style="6" customWidth="1"/>
    <col min="8710" max="8710" width="9" style="6" customWidth="1"/>
    <col min="8711" max="8711" width="12.625" style="6" customWidth="1"/>
    <col min="8712" max="8712" width="9.375" style="6" customWidth="1"/>
    <col min="8713" max="8713" width="11.625" style="6" customWidth="1"/>
    <col min="8714" max="8714" width="8.125" style="6" customWidth="1"/>
    <col min="8715" max="8715" width="7.5" style="6" customWidth="1"/>
    <col min="8716" max="8716" width="11.375" style="6" customWidth="1"/>
    <col min="8717" max="8717" width="10" style="6" customWidth="1"/>
    <col min="8718" max="8718" width="6.5" style="6" customWidth="1"/>
    <col min="8719" max="8719" width="12.5" style="6" customWidth="1"/>
    <col min="8720" max="8960" width="8" style="6"/>
    <col min="8961" max="8961" width="30.125" style="6" customWidth="1"/>
    <col min="8962" max="8962" width="8.75" style="6" customWidth="1"/>
    <col min="8963" max="8963" width="13.75" style="6" customWidth="1"/>
    <col min="8964" max="8964" width="8.25" style="6" customWidth="1"/>
    <col min="8965" max="8965" width="7.375" style="6" customWidth="1"/>
    <col min="8966" max="8966" width="9" style="6" customWidth="1"/>
    <col min="8967" max="8967" width="12.625" style="6" customWidth="1"/>
    <col min="8968" max="8968" width="9.375" style="6" customWidth="1"/>
    <col min="8969" max="8969" width="11.625" style="6" customWidth="1"/>
    <col min="8970" max="8970" width="8.125" style="6" customWidth="1"/>
    <col min="8971" max="8971" width="7.5" style="6" customWidth="1"/>
    <col min="8972" max="8972" width="11.375" style="6" customWidth="1"/>
    <col min="8973" max="8973" width="10" style="6" customWidth="1"/>
    <col min="8974" max="8974" width="6.5" style="6" customWidth="1"/>
    <col min="8975" max="8975" width="12.5" style="6" customWidth="1"/>
    <col min="8976" max="9216" width="8" style="6"/>
    <col min="9217" max="9217" width="30.125" style="6" customWidth="1"/>
    <col min="9218" max="9218" width="8.75" style="6" customWidth="1"/>
    <col min="9219" max="9219" width="13.75" style="6" customWidth="1"/>
    <col min="9220" max="9220" width="8.25" style="6" customWidth="1"/>
    <col min="9221" max="9221" width="7.375" style="6" customWidth="1"/>
    <col min="9222" max="9222" width="9" style="6" customWidth="1"/>
    <col min="9223" max="9223" width="12.625" style="6" customWidth="1"/>
    <col min="9224" max="9224" width="9.375" style="6" customWidth="1"/>
    <col min="9225" max="9225" width="11.625" style="6" customWidth="1"/>
    <col min="9226" max="9226" width="8.125" style="6" customWidth="1"/>
    <col min="9227" max="9227" width="7.5" style="6" customWidth="1"/>
    <col min="9228" max="9228" width="11.375" style="6" customWidth="1"/>
    <col min="9229" max="9229" width="10" style="6" customWidth="1"/>
    <col min="9230" max="9230" width="6.5" style="6" customWidth="1"/>
    <col min="9231" max="9231" width="12.5" style="6" customWidth="1"/>
    <col min="9232" max="9472" width="8" style="6"/>
    <col min="9473" max="9473" width="30.125" style="6" customWidth="1"/>
    <col min="9474" max="9474" width="8.75" style="6" customWidth="1"/>
    <col min="9475" max="9475" width="13.75" style="6" customWidth="1"/>
    <col min="9476" max="9476" width="8.25" style="6" customWidth="1"/>
    <col min="9477" max="9477" width="7.375" style="6" customWidth="1"/>
    <col min="9478" max="9478" width="9" style="6" customWidth="1"/>
    <col min="9479" max="9479" width="12.625" style="6" customWidth="1"/>
    <col min="9480" max="9480" width="9.375" style="6" customWidth="1"/>
    <col min="9481" max="9481" width="11.625" style="6" customWidth="1"/>
    <col min="9482" max="9482" width="8.125" style="6" customWidth="1"/>
    <col min="9483" max="9483" width="7.5" style="6" customWidth="1"/>
    <col min="9484" max="9484" width="11.375" style="6" customWidth="1"/>
    <col min="9485" max="9485" width="10" style="6" customWidth="1"/>
    <col min="9486" max="9486" width="6.5" style="6" customWidth="1"/>
    <col min="9487" max="9487" width="12.5" style="6" customWidth="1"/>
    <col min="9488" max="9728" width="8" style="6"/>
    <col min="9729" max="9729" width="30.125" style="6" customWidth="1"/>
    <col min="9730" max="9730" width="8.75" style="6" customWidth="1"/>
    <col min="9731" max="9731" width="13.75" style="6" customWidth="1"/>
    <col min="9732" max="9732" width="8.25" style="6" customWidth="1"/>
    <col min="9733" max="9733" width="7.375" style="6" customWidth="1"/>
    <col min="9734" max="9734" width="9" style="6" customWidth="1"/>
    <col min="9735" max="9735" width="12.625" style="6" customWidth="1"/>
    <col min="9736" max="9736" width="9.375" style="6" customWidth="1"/>
    <col min="9737" max="9737" width="11.625" style="6" customWidth="1"/>
    <col min="9738" max="9738" width="8.125" style="6" customWidth="1"/>
    <col min="9739" max="9739" width="7.5" style="6" customWidth="1"/>
    <col min="9740" max="9740" width="11.375" style="6" customWidth="1"/>
    <col min="9741" max="9741" width="10" style="6" customWidth="1"/>
    <col min="9742" max="9742" width="6.5" style="6" customWidth="1"/>
    <col min="9743" max="9743" width="12.5" style="6" customWidth="1"/>
    <col min="9744" max="9984" width="8" style="6"/>
    <col min="9985" max="9985" width="30.125" style="6" customWidth="1"/>
    <col min="9986" max="9986" width="8.75" style="6" customWidth="1"/>
    <col min="9987" max="9987" width="13.75" style="6" customWidth="1"/>
    <col min="9988" max="9988" width="8.25" style="6" customWidth="1"/>
    <col min="9989" max="9989" width="7.375" style="6" customWidth="1"/>
    <col min="9990" max="9990" width="9" style="6" customWidth="1"/>
    <col min="9991" max="9991" width="12.625" style="6" customWidth="1"/>
    <col min="9992" max="9992" width="9.375" style="6" customWidth="1"/>
    <col min="9993" max="9993" width="11.625" style="6" customWidth="1"/>
    <col min="9994" max="9994" width="8.125" style="6" customWidth="1"/>
    <col min="9995" max="9995" width="7.5" style="6" customWidth="1"/>
    <col min="9996" max="9996" width="11.375" style="6" customWidth="1"/>
    <col min="9997" max="9997" width="10" style="6" customWidth="1"/>
    <col min="9998" max="9998" width="6.5" style="6" customWidth="1"/>
    <col min="9999" max="9999" width="12.5" style="6" customWidth="1"/>
    <col min="10000" max="10240" width="8" style="6"/>
    <col min="10241" max="10241" width="30.125" style="6" customWidth="1"/>
    <col min="10242" max="10242" width="8.75" style="6" customWidth="1"/>
    <col min="10243" max="10243" width="13.75" style="6" customWidth="1"/>
    <col min="10244" max="10244" width="8.25" style="6" customWidth="1"/>
    <col min="10245" max="10245" width="7.375" style="6" customWidth="1"/>
    <col min="10246" max="10246" width="9" style="6" customWidth="1"/>
    <col min="10247" max="10247" width="12.625" style="6" customWidth="1"/>
    <col min="10248" max="10248" width="9.375" style="6" customWidth="1"/>
    <col min="10249" max="10249" width="11.625" style="6" customWidth="1"/>
    <col min="10250" max="10250" width="8.125" style="6" customWidth="1"/>
    <col min="10251" max="10251" width="7.5" style="6" customWidth="1"/>
    <col min="10252" max="10252" width="11.375" style="6" customWidth="1"/>
    <col min="10253" max="10253" width="10" style="6" customWidth="1"/>
    <col min="10254" max="10254" width="6.5" style="6" customWidth="1"/>
    <col min="10255" max="10255" width="12.5" style="6" customWidth="1"/>
    <col min="10256" max="10496" width="8" style="6"/>
    <col min="10497" max="10497" width="30.125" style="6" customWidth="1"/>
    <col min="10498" max="10498" width="8.75" style="6" customWidth="1"/>
    <col min="10499" max="10499" width="13.75" style="6" customWidth="1"/>
    <col min="10500" max="10500" width="8.25" style="6" customWidth="1"/>
    <col min="10501" max="10501" width="7.375" style="6" customWidth="1"/>
    <col min="10502" max="10502" width="9" style="6" customWidth="1"/>
    <col min="10503" max="10503" width="12.625" style="6" customWidth="1"/>
    <col min="10504" max="10504" width="9.375" style="6" customWidth="1"/>
    <col min="10505" max="10505" width="11.625" style="6" customWidth="1"/>
    <col min="10506" max="10506" width="8.125" style="6" customWidth="1"/>
    <col min="10507" max="10507" width="7.5" style="6" customWidth="1"/>
    <col min="10508" max="10508" width="11.375" style="6" customWidth="1"/>
    <col min="10509" max="10509" width="10" style="6" customWidth="1"/>
    <col min="10510" max="10510" width="6.5" style="6" customWidth="1"/>
    <col min="10511" max="10511" width="12.5" style="6" customWidth="1"/>
    <col min="10512" max="10752" width="8" style="6"/>
    <col min="10753" max="10753" width="30.125" style="6" customWidth="1"/>
    <col min="10754" max="10754" width="8.75" style="6" customWidth="1"/>
    <col min="10755" max="10755" width="13.75" style="6" customWidth="1"/>
    <col min="10756" max="10756" width="8.25" style="6" customWidth="1"/>
    <col min="10757" max="10757" width="7.375" style="6" customWidth="1"/>
    <col min="10758" max="10758" width="9" style="6" customWidth="1"/>
    <col min="10759" max="10759" width="12.625" style="6" customWidth="1"/>
    <col min="10760" max="10760" width="9.375" style="6" customWidth="1"/>
    <col min="10761" max="10761" width="11.625" style="6" customWidth="1"/>
    <col min="10762" max="10762" width="8.125" style="6" customWidth="1"/>
    <col min="10763" max="10763" width="7.5" style="6" customWidth="1"/>
    <col min="10764" max="10764" width="11.375" style="6" customWidth="1"/>
    <col min="10765" max="10765" width="10" style="6" customWidth="1"/>
    <col min="10766" max="10766" width="6.5" style="6" customWidth="1"/>
    <col min="10767" max="10767" width="12.5" style="6" customWidth="1"/>
    <col min="10768" max="11008" width="8" style="6"/>
    <col min="11009" max="11009" width="30.125" style="6" customWidth="1"/>
    <col min="11010" max="11010" width="8.75" style="6" customWidth="1"/>
    <col min="11011" max="11011" width="13.75" style="6" customWidth="1"/>
    <col min="11012" max="11012" width="8.25" style="6" customWidth="1"/>
    <col min="11013" max="11013" width="7.375" style="6" customWidth="1"/>
    <col min="11014" max="11014" width="9" style="6" customWidth="1"/>
    <col min="11015" max="11015" width="12.625" style="6" customWidth="1"/>
    <col min="11016" max="11016" width="9.375" style="6" customWidth="1"/>
    <col min="11017" max="11017" width="11.625" style="6" customWidth="1"/>
    <col min="11018" max="11018" width="8.125" style="6" customWidth="1"/>
    <col min="11019" max="11019" width="7.5" style="6" customWidth="1"/>
    <col min="11020" max="11020" width="11.375" style="6" customWidth="1"/>
    <col min="11021" max="11021" width="10" style="6" customWidth="1"/>
    <col min="11022" max="11022" width="6.5" style="6" customWidth="1"/>
    <col min="11023" max="11023" width="12.5" style="6" customWidth="1"/>
    <col min="11024" max="11264" width="8" style="6"/>
    <col min="11265" max="11265" width="30.125" style="6" customWidth="1"/>
    <col min="11266" max="11266" width="8.75" style="6" customWidth="1"/>
    <col min="11267" max="11267" width="13.75" style="6" customWidth="1"/>
    <col min="11268" max="11268" width="8.25" style="6" customWidth="1"/>
    <col min="11269" max="11269" width="7.375" style="6" customWidth="1"/>
    <col min="11270" max="11270" width="9" style="6" customWidth="1"/>
    <col min="11271" max="11271" width="12.625" style="6" customWidth="1"/>
    <col min="11272" max="11272" width="9.375" style="6" customWidth="1"/>
    <col min="11273" max="11273" width="11.625" style="6" customWidth="1"/>
    <col min="11274" max="11274" width="8.125" style="6" customWidth="1"/>
    <col min="11275" max="11275" width="7.5" style="6" customWidth="1"/>
    <col min="11276" max="11276" width="11.375" style="6" customWidth="1"/>
    <col min="11277" max="11277" width="10" style="6" customWidth="1"/>
    <col min="11278" max="11278" width="6.5" style="6" customWidth="1"/>
    <col min="11279" max="11279" width="12.5" style="6" customWidth="1"/>
    <col min="11280" max="11520" width="8" style="6"/>
    <col min="11521" max="11521" width="30.125" style="6" customWidth="1"/>
    <col min="11522" max="11522" width="8.75" style="6" customWidth="1"/>
    <col min="11523" max="11523" width="13.75" style="6" customWidth="1"/>
    <col min="11524" max="11524" width="8.25" style="6" customWidth="1"/>
    <col min="11525" max="11525" width="7.375" style="6" customWidth="1"/>
    <col min="11526" max="11526" width="9" style="6" customWidth="1"/>
    <col min="11527" max="11527" width="12.625" style="6" customWidth="1"/>
    <col min="11528" max="11528" width="9.375" style="6" customWidth="1"/>
    <col min="11529" max="11529" width="11.625" style="6" customWidth="1"/>
    <col min="11530" max="11530" width="8.125" style="6" customWidth="1"/>
    <col min="11531" max="11531" width="7.5" style="6" customWidth="1"/>
    <col min="11532" max="11532" width="11.375" style="6" customWidth="1"/>
    <col min="11533" max="11533" width="10" style="6" customWidth="1"/>
    <col min="11534" max="11534" width="6.5" style="6" customWidth="1"/>
    <col min="11535" max="11535" width="12.5" style="6" customWidth="1"/>
    <col min="11536" max="11776" width="8" style="6"/>
    <col min="11777" max="11777" width="30.125" style="6" customWidth="1"/>
    <col min="11778" max="11778" width="8.75" style="6" customWidth="1"/>
    <col min="11779" max="11779" width="13.75" style="6" customWidth="1"/>
    <col min="11780" max="11780" width="8.25" style="6" customWidth="1"/>
    <col min="11781" max="11781" width="7.375" style="6" customWidth="1"/>
    <col min="11782" max="11782" width="9" style="6" customWidth="1"/>
    <col min="11783" max="11783" width="12.625" style="6" customWidth="1"/>
    <col min="11784" max="11784" width="9.375" style="6" customWidth="1"/>
    <col min="11785" max="11785" width="11.625" style="6" customWidth="1"/>
    <col min="11786" max="11786" width="8.125" style="6" customWidth="1"/>
    <col min="11787" max="11787" width="7.5" style="6" customWidth="1"/>
    <col min="11788" max="11788" width="11.375" style="6" customWidth="1"/>
    <col min="11789" max="11789" width="10" style="6" customWidth="1"/>
    <col min="11790" max="11790" width="6.5" style="6" customWidth="1"/>
    <col min="11791" max="11791" width="12.5" style="6" customWidth="1"/>
    <col min="11792" max="12032" width="8" style="6"/>
    <col min="12033" max="12033" width="30.125" style="6" customWidth="1"/>
    <col min="12034" max="12034" width="8.75" style="6" customWidth="1"/>
    <col min="12035" max="12035" width="13.75" style="6" customWidth="1"/>
    <col min="12036" max="12036" width="8.25" style="6" customWidth="1"/>
    <col min="12037" max="12037" width="7.375" style="6" customWidth="1"/>
    <col min="12038" max="12038" width="9" style="6" customWidth="1"/>
    <col min="12039" max="12039" width="12.625" style="6" customWidth="1"/>
    <col min="12040" max="12040" width="9.375" style="6" customWidth="1"/>
    <col min="12041" max="12041" width="11.625" style="6" customWidth="1"/>
    <col min="12042" max="12042" width="8.125" style="6" customWidth="1"/>
    <col min="12043" max="12043" width="7.5" style="6" customWidth="1"/>
    <col min="12044" max="12044" width="11.375" style="6" customWidth="1"/>
    <col min="12045" max="12045" width="10" style="6" customWidth="1"/>
    <col min="12046" max="12046" width="6.5" style="6" customWidth="1"/>
    <col min="12047" max="12047" width="12.5" style="6" customWidth="1"/>
    <col min="12048" max="12288" width="8" style="6"/>
    <col min="12289" max="12289" width="30.125" style="6" customWidth="1"/>
    <col min="12290" max="12290" width="8.75" style="6" customWidth="1"/>
    <col min="12291" max="12291" width="13.75" style="6" customWidth="1"/>
    <col min="12292" max="12292" width="8.25" style="6" customWidth="1"/>
    <col min="12293" max="12293" width="7.375" style="6" customWidth="1"/>
    <col min="12294" max="12294" width="9" style="6" customWidth="1"/>
    <col min="12295" max="12295" width="12.625" style="6" customWidth="1"/>
    <col min="12296" max="12296" width="9.375" style="6" customWidth="1"/>
    <col min="12297" max="12297" width="11.625" style="6" customWidth="1"/>
    <col min="12298" max="12298" width="8.125" style="6" customWidth="1"/>
    <col min="12299" max="12299" width="7.5" style="6" customWidth="1"/>
    <col min="12300" max="12300" width="11.375" style="6" customWidth="1"/>
    <col min="12301" max="12301" width="10" style="6" customWidth="1"/>
    <col min="12302" max="12302" width="6.5" style="6" customWidth="1"/>
    <col min="12303" max="12303" width="12.5" style="6" customWidth="1"/>
    <col min="12304" max="12544" width="8" style="6"/>
    <col min="12545" max="12545" width="30.125" style="6" customWidth="1"/>
    <col min="12546" max="12546" width="8.75" style="6" customWidth="1"/>
    <col min="12547" max="12547" width="13.75" style="6" customWidth="1"/>
    <col min="12548" max="12548" width="8.25" style="6" customWidth="1"/>
    <col min="12549" max="12549" width="7.375" style="6" customWidth="1"/>
    <col min="12550" max="12550" width="9" style="6" customWidth="1"/>
    <col min="12551" max="12551" width="12.625" style="6" customWidth="1"/>
    <col min="12552" max="12552" width="9.375" style="6" customWidth="1"/>
    <col min="12553" max="12553" width="11.625" style="6" customWidth="1"/>
    <col min="12554" max="12554" width="8.125" style="6" customWidth="1"/>
    <col min="12555" max="12555" width="7.5" style="6" customWidth="1"/>
    <col min="12556" max="12556" width="11.375" style="6" customWidth="1"/>
    <col min="12557" max="12557" width="10" style="6" customWidth="1"/>
    <col min="12558" max="12558" width="6.5" style="6" customWidth="1"/>
    <col min="12559" max="12559" width="12.5" style="6" customWidth="1"/>
    <col min="12560" max="12800" width="8" style="6"/>
    <col min="12801" max="12801" width="30.125" style="6" customWidth="1"/>
    <col min="12802" max="12802" width="8.75" style="6" customWidth="1"/>
    <col min="12803" max="12803" width="13.75" style="6" customWidth="1"/>
    <col min="12804" max="12804" width="8.25" style="6" customWidth="1"/>
    <col min="12805" max="12805" width="7.375" style="6" customWidth="1"/>
    <col min="12806" max="12806" width="9" style="6" customWidth="1"/>
    <col min="12807" max="12807" width="12.625" style="6" customWidth="1"/>
    <col min="12808" max="12808" width="9.375" style="6" customWidth="1"/>
    <col min="12809" max="12809" width="11.625" style="6" customWidth="1"/>
    <col min="12810" max="12810" width="8.125" style="6" customWidth="1"/>
    <col min="12811" max="12811" width="7.5" style="6" customWidth="1"/>
    <col min="12812" max="12812" width="11.375" style="6" customWidth="1"/>
    <col min="12813" max="12813" width="10" style="6" customWidth="1"/>
    <col min="12814" max="12814" width="6.5" style="6" customWidth="1"/>
    <col min="12815" max="12815" width="12.5" style="6" customWidth="1"/>
    <col min="12816" max="13056" width="8" style="6"/>
    <col min="13057" max="13057" width="30.125" style="6" customWidth="1"/>
    <col min="13058" max="13058" width="8.75" style="6" customWidth="1"/>
    <col min="13059" max="13059" width="13.75" style="6" customWidth="1"/>
    <col min="13060" max="13060" width="8.25" style="6" customWidth="1"/>
    <col min="13061" max="13061" width="7.375" style="6" customWidth="1"/>
    <col min="13062" max="13062" width="9" style="6" customWidth="1"/>
    <col min="13063" max="13063" width="12.625" style="6" customWidth="1"/>
    <col min="13064" max="13064" width="9.375" style="6" customWidth="1"/>
    <col min="13065" max="13065" width="11.625" style="6" customWidth="1"/>
    <col min="13066" max="13066" width="8.125" style="6" customWidth="1"/>
    <col min="13067" max="13067" width="7.5" style="6" customWidth="1"/>
    <col min="13068" max="13068" width="11.375" style="6" customWidth="1"/>
    <col min="13069" max="13069" width="10" style="6" customWidth="1"/>
    <col min="13070" max="13070" width="6.5" style="6" customWidth="1"/>
    <col min="13071" max="13071" width="12.5" style="6" customWidth="1"/>
    <col min="13072" max="13312" width="8" style="6"/>
    <col min="13313" max="13313" width="30.125" style="6" customWidth="1"/>
    <col min="13314" max="13314" width="8.75" style="6" customWidth="1"/>
    <col min="13315" max="13315" width="13.75" style="6" customWidth="1"/>
    <col min="13316" max="13316" width="8.25" style="6" customWidth="1"/>
    <col min="13317" max="13317" width="7.375" style="6" customWidth="1"/>
    <col min="13318" max="13318" width="9" style="6" customWidth="1"/>
    <col min="13319" max="13319" width="12.625" style="6" customWidth="1"/>
    <col min="13320" max="13320" width="9.375" style="6" customWidth="1"/>
    <col min="13321" max="13321" width="11.625" style="6" customWidth="1"/>
    <col min="13322" max="13322" width="8.125" style="6" customWidth="1"/>
    <col min="13323" max="13323" width="7.5" style="6" customWidth="1"/>
    <col min="13324" max="13324" width="11.375" style="6" customWidth="1"/>
    <col min="13325" max="13325" width="10" style="6" customWidth="1"/>
    <col min="13326" max="13326" width="6.5" style="6" customWidth="1"/>
    <col min="13327" max="13327" width="12.5" style="6" customWidth="1"/>
    <col min="13328" max="13568" width="8" style="6"/>
    <col min="13569" max="13569" width="30.125" style="6" customWidth="1"/>
    <col min="13570" max="13570" width="8.75" style="6" customWidth="1"/>
    <col min="13571" max="13571" width="13.75" style="6" customWidth="1"/>
    <col min="13572" max="13572" width="8.25" style="6" customWidth="1"/>
    <col min="13573" max="13573" width="7.375" style="6" customWidth="1"/>
    <col min="13574" max="13574" width="9" style="6" customWidth="1"/>
    <col min="13575" max="13575" width="12.625" style="6" customWidth="1"/>
    <col min="13576" max="13576" width="9.375" style="6" customWidth="1"/>
    <col min="13577" max="13577" width="11.625" style="6" customWidth="1"/>
    <col min="13578" max="13578" width="8.125" style="6" customWidth="1"/>
    <col min="13579" max="13579" width="7.5" style="6" customWidth="1"/>
    <col min="13580" max="13580" width="11.375" style="6" customWidth="1"/>
    <col min="13581" max="13581" width="10" style="6" customWidth="1"/>
    <col min="13582" max="13582" width="6.5" style="6" customWidth="1"/>
    <col min="13583" max="13583" width="12.5" style="6" customWidth="1"/>
    <col min="13584" max="13824" width="8" style="6"/>
    <col min="13825" max="13825" width="30.125" style="6" customWidth="1"/>
    <col min="13826" max="13826" width="8.75" style="6" customWidth="1"/>
    <col min="13827" max="13827" width="13.75" style="6" customWidth="1"/>
    <col min="13828" max="13828" width="8.25" style="6" customWidth="1"/>
    <col min="13829" max="13829" width="7.375" style="6" customWidth="1"/>
    <col min="13830" max="13830" width="9" style="6" customWidth="1"/>
    <col min="13831" max="13831" width="12.625" style="6" customWidth="1"/>
    <col min="13832" max="13832" width="9.375" style="6" customWidth="1"/>
    <col min="13833" max="13833" width="11.625" style="6" customWidth="1"/>
    <col min="13834" max="13834" width="8.125" style="6" customWidth="1"/>
    <col min="13835" max="13835" width="7.5" style="6" customWidth="1"/>
    <col min="13836" max="13836" width="11.375" style="6" customWidth="1"/>
    <col min="13837" max="13837" width="10" style="6" customWidth="1"/>
    <col min="13838" max="13838" width="6.5" style="6" customWidth="1"/>
    <col min="13839" max="13839" width="12.5" style="6" customWidth="1"/>
    <col min="13840" max="14080" width="8" style="6"/>
    <col min="14081" max="14081" width="30.125" style="6" customWidth="1"/>
    <col min="14082" max="14082" width="8.75" style="6" customWidth="1"/>
    <col min="14083" max="14083" width="13.75" style="6" customWidth="1"/>
    <col min="14084" max="14084" width="8.25" style="6" customWidth="1"/>
    <col min="14085" max="14085" width="7.375" style="6" customWidth="1"/>
    <col min="14086" max="14086" width="9" style="6" customWidth="1"/>
    <col min="14087" max="14087" width="12.625" style="6" customWidth="1"/>
    <col min="14088" max="14088" width="9.375" style="6" customWidth="1"/>
    <col min="14089" max="14089" width="11.625" style="6" customWidth="1"/>
    <col min="14090" max="14090" width="8.125" style="6" customWidth="1"/>
    <col min="14091" max="14091" width="7.5" style="6" customWidth="1"/>
    <col min="14092" max="14092" width="11.375" style="6" customWidth="1"/>
    <col min="14093" max="14093" width="10" style="6" customWidth="1"/>
    <col min="14094" max="14094" width="6.5" style="6" customWidth="1"/>
    <col min="14095" max="14095" width="12.5" style="6" customWidth="1"/>
    <col min="14096" max="14336" width="8" style="6"/>
    <col min="14337" max="14337" width="30.125" style="6" customWidth="1"/>
    <col min="14338" max="14338" width="8.75" style="6" customWidth="1"/>
    <col min="14339" max="14339" width="13.75" style="6" customWidth="1"/>
    <col min="14340" max="14340" width="8.25" style="6" customWidth="1"/>
    <col min="14341" max="14341" width="7.375" style="6" customWidth="1"/>
    <col min="14342" max="14342" width="9" style="6" customWidth="1"/>
    <col min="14343" max="14343" width="12.625" style="6" customWidth="1"/>
    <col min="14344" max="14344" width="9.375" style="6" customWidth="1"/>
    <col min="14345" max="14345" width="11.625" style="6" customWidth="1"/>
    <col min="14346" max="14346" width="8.125" style="6" customWidth="1"/>
    <col min="14347" max="14347" width="7.5" style="6" customWidth="1"/>
    <col min="14348" max="14348" width="11.375" style="6" customWidth="1"/>
    <col min="14349" max="14349" width="10" style="6" customWidth="1"/>
    <col min="14350" max="14350" width="6.5" style="6" customWidth="1"/>
    <col min="14351" max="14351" width="12.5" style="6" customWidth="1"/>
    <col min="14352" max="14592" width="8" style="6"/>
    <col min="14593" max="14593" width="30.125" style="6" customWidth="1"/>
    <col min="14594" max="14594" width="8.75" style="6" customWidth="1"/>
    <col min="14595" max="14595" width="13.75" style="6" customWidth="1"/>
    <col min="14596" max="14596" width="8.25" style="6" customWidth="1"/>
    <col min="14597" max="14597" width="7.375" style="6" customWidth="1"/>
    <col min="14598" max="14598" width="9" style="6" customWidth="1"/>
    <col min="14599" max="14599" width="12.625" style="6" customWidth="1"/>
    <col min="14600" max="14600" width="9.375" style="6" customWidth="1"/>
    <col min="14601" max="14601" width="11.625" style="6" customWidth="1"/>
    <col min="14602" max="14602" width="8.125" style="6" customWidth="1"/>
    <col min="14603" max="14603" width="7.5" style="6" customWidth="1"/>
    <col min="14604" max="14604" width="11.375" style="6" customWidth="1"/>
    <col min="14605" max="14605" width="10" style="6" customWidth="1"/>
    <col min="14606" max="14606" width="6.5" style="6" customWidth="1"/>
    <col min="14607" max="14607" width="12.5" style="6" customWidth="1"/>
    <col min="14608" max="14848" width="8" style="6"/>
    <col min="14849" max="14849" width="30.125" style="6" customWidth="1"/>
    <col min="14850" max="14850" width="8.75" style="6" customWidth="1"/>
    <col min="14851" max="14851" width="13.75" style="6" customWidth="1"/>
    <col min="14852" max="14852" width="8.25" style="6" customWidth="1"/>
    <col min="14853" max="14853" width="7.375" style="6" customWidth="1"/>
    <col min="14854" max="14854" width="9" style="6" customWidth="1"/>
    <col min="14855" max="14855" width="12.625" style="6" customWidth="1"/>
    <col min="14856" max="14856" width="9.375" style="6" customWidth="1"/>
    <col min="14857" max="14857" width="11.625" style="6" customWidth="1"/>
    <col min="14858" max="14858" width="8.125" style="6" customWidth="1"/>
    <col min="14859" max="14859" width="7.5" style="6" customWidth="1"/>
    <col min="14860" max="14860" width="11.375" style="6" customWidth="1"/>
    <col min="14861" max="14861" width="10" style="6" customWidth="1"/>
    <col min="14862" max="14862" width="6.5" style="6" customWidth="1"/>
    <col min="14863" max="14863" width="12.5" style="6" customWidth="1"/>
    <col min="14864" max="15104" width="8" style="6"/>
    <col min="15105" max="15105" width="30.125" style="6" customWidth="1"/>
    <col min="15106" max="15106" width="8.75" style="6" customWidth="1"/>
    <col min="15107" max="15107" width="13.75" style="6" customWidth="1"/>
    <col min="15108" max="15108" width="8.25" style="6" customWidth="1"/>
    <col min="15109" max="15109" width="7.375" style="6" customWidth="1"/>
    <col min="15110" max="15110" width="9" style="6" customWidth="1"/>
    <col min="15111" max="15111" width="12.625" style="6" customWidth="1"/>
    <col min="15112" max="15112" width="9.375" style="6" customWidth="1"/>
    <col min="15113" max="15113" width="11.625" style="6" customWidth="1"/>
    <col min="15114" max="15114" width="8.125" style="6" customWidth="1"/>
    <col min="15115" max="15115" width="7.5" style="6" customWidth="1"/>
    <col min="15116" max="15116" width="11.375" style="6" customWidth="1"/>
    <col min="15117" max="15117" width="10" style="6" customWidth="1"/>
    <col min="15118" max="15118" width="6.5" style="6" customWidth="1"/>
    <col min="15119" max="15119" width="12.5" style="6" customWidth="1"/>
    <col min="15120" max="15360" width="8" style="6"/>
    <col min="15361" max="15361" width="30.125" style="6" customWidth="1"/>
    <col min="15362" max="15362" width="8.75" style="6" customWidth="1"/>
    <col min="15363" max="15363" width="13.75" style="6" customWidth="1"/>
    <col min="15364" max="15364" width="8.25" style="6" customWidth="1"/>
    <col min="15365" max="15365" width="7.375" style="6" customWidth="1"/>
    <col min="15366" max="15366" width="9" style="6" customWidth="1"/>
    <col min="15367" max="15367" width="12.625" style="6" customWidth="1"/>
    <col min="15368" max="15368" width="9.375" style="6" customWidth="1"/>
    <col min="15369" max="15369" width="11.625" style="6" customWidth="1"/>
    <col min="15370" max="15370" width="8.125" style="6" customWidth="1"/>
    <col min="15371" max="15371" width="7.5" style="6" customWidth="1"/>
    <col min="15372" max="15372" width="11.375" style="6" customWidth="1"/>
    <col min="15373" max="15373" width="10" style="6" customWidth="1"/>
    <col min="15374" max="15374" width="6.5" style="6" customWidth="1"/>
    <col min="15375" max="15375" width="12.5" style="6" customWidth="1"/>
    <col min="15376" max="15616" width="8" style="6"/>
    <col min="15617" max="15617" width="30.125" style="6" customWidth="1"/>
    <col min="15618" max="15618" width="8.75" style="6" customWidth="1"/>
    <col min="15619" max="15619" width="13.75" style="6" customWidth="1"/>
    <col min="15620" max="15620" width="8.25" style="6" customWidth="1"/>
    <col min="15621" max="15621" width="7.375" style="6" customWidth="1"/>
    <col min="15622" max="15622" width="9" style="6" customWidth="1"/>
    <col min="15623" max="15623" width="12.625" style="6" customWidth="1"/>
    <col min="15624" max="15624" width="9.375" style="6" customWidth="1"/>
    <col min="15625" max="15625" width="11.625" style="6" customWidth="1"/>
    <col min="15626" max="15626" width="8.125" style="6" customWidth="1"/>
    <col min="15627" max="15627" width="7.5" style="6" customWidth="1"/>
    <col min="15628" max="15628" width="11.375" style="6" customWidth="1"/>
    <col min="15629" max="15629" width="10" style="6" customWidth="1"/>
    <col min="15630" max="15630" width="6.5" style="6" customWidth="1"/>
    <col min="15631" max="15631" width="12.5" style="6" customWidth="1"/>
    <col min="15632" max="15872" width="8" style="6"/>
    <col min="15873" max="15873" width="30.125" style="6" customWidth="1"/>
    <col min="15874" max="15874" width="8.75" style="6" customWidth="1"/>
    <col min="15875" max="15875" width="13.75" style="6" customWidth="1"/>
    <col min="15876" max="15876" width="8.25" style="6" customWidth="1"/>
    <col min="15877" max="15877" width="7.375" style="6" customWidth="1"/>
    <col min="15878" max="15878" width="9" style="6" customWidth="1"/>
    <col min="15879" max="15879" width="12.625" style="6" customWidth="1"/>
    <col min="15880" max="15880" width="9.375" style="6" customWidth="1"/>
    <col min="15881" max="15881" width="11.625" style="6" customWidth="1"/>
    <col min="15882" max="15882" width="8.125" style="6" customWidth="1"/>
    <col min="15883" max="15883" width="7.5" style="6" customWidth="1"/>
    <col min="15884" max="15884" width="11.375" style="6" customWidth="1"/>
    <col min="15885" max="15885" width="10" style="6" customWidth="1"/>
    <col min="15886" max="15886" width="6.5" style="6" customWidth="1"/>
    <col min="15887" max="15887" width="12.5" style="6" customWidth="1"/>
    <col min="15888" max="16128" width="8" style="6"/>
    <col min="16129" max="16129" width="30.125" style="6" customWidth="1"/>
    <col min="16130" max="16130" width="8.75" style="6" customWidth="1"/>
    <col min="16131" max="16131" width="13.75" style="6" customWidth="1"/>
    <col min="16132" max="16132" width="8.25" style="6" customWidth="1"/>
    <col min="16133" max="16133" width="7.375" style="6" customWidth="1"/>
    <col min="16134" max="16134" width="9" style="6" customWidth="1"/>
    <col min="16135" max="16135" width="12.625" style="6" customWidth="1"/>
    <col min="16136" max="16136" width="9.375" style="6" customWidth="1"/>
    <col min="16137" max="16137" width="11.625" style="6" customWidth="1"/>
    <col min="16138" max="16138" width="8.125" style="6" customWidth="1"/>
    <col min="16139" max="16139" width="7.5" style="6" customWidth="1"/>
    <col min="16140" max="16140" width="11.375" style="6" customWidth="1"/>
    <col min="16141" max="16141" width="10" style="6" customWidth="1"/>
    <col min="16142" max="16142" width="6.5" style="6" customWidth="1"/>
    <col min="16143" max="16143" width="12.5" style="6" customWidth="1"/>
    <col min="16144" max="16384" width="8" style="6"/>
  </cols>
  <sheetData>
    <row r="1" spans="1:16" s="4" customFormat="1" ht="41.25" customHeight="1">
      <c r="A1" s="289" t="s">
        <v>3030</v>
      </c>
      <c r="B1" s="289"/>
      <c r="C1" s="289"/>
      <c r="D1" s="289"/>
      <c r="E1" s="289"/>
      <c r="F1" s="289"/>
      <c r="G1" s="289"/>
      <c r="H1" s="289"/>
      <c r="I1" s="289"/>
      <c r="J1" s="289"/>
      <c r="K1" s="289"/>
      <c r="L1" s="289"/>
      <c r="M1" s="289"/>
      <c r="N1" s="289"/>
      <c r="O1" s="289"/>
    </row>
    <row r="2" spans="1:16" s="5" customFormat="1" ht="24" customHeight="1">
      <c r="A2" s="7" t="s">
        <v>2997</v>
      </c>
      <c r="B2" s="8"/>
      <c r="C2" s="8"/>
      <c r="D2" s="8"/>
      <c r="E2" s="8"/>
      <c r="F2" s="8"/>
      <c r="G2" s="8"/>
      <c r="H2" s="8"/>
      <c r="M2" s="290" t="s">
        <v>108</v>
      </c>
      <c r="N2" s="290"/>
      <c r="O2" s="290"/>
    </row>
    <row r="3" spans="1:16" ht="25.5" customHeight="1">
      <c r="A3" s="292" t="s">
        <v>2493</v>
      </c>
      <c r="B3" s="291" t="s">
        <v>427</v>
      </c>
      <c r="C3" s="291"/>
      <c r="D3" s="291"/>
      <c r="E3" s="291"/>
      <c r="F3" s="291"/>
      <c r="G3" s="291"/>
      <c r="H3" s="291"/>
      <c r="I3" s="291"/>
      <c r="J3" s="291"/>
      <c r="K3" s="291" t="s">
        <v>2135</v>
      </c>
      <c r="L3" s="291"/>
      <c r="M3" s="291"/>
      <c r="N3" s="291"/>
      <c r="O3" s="291"/>
      <c r="P3" s="291"/>
    </row>
    <row r="4" spans="1:16" ht="70.5" customHeight="1">
      <c r="A4" s="292"/>
      <c r="B4" s="9" t="s">
        <v>197</v>
      </c>
      <c r="C4" s="9" t="s">
        <v>2494</v>
      </c>
      <c r="D4" s="9" t="s">
        <v>2495</v>
      </c>
      <c r="E4" s="9" t="s">
        <v>112</v>
      </c>
      <c r="F4" s="9" t="s">
        <v>2496</v>
      </c>
      <c r="G4" s="9" t="s">
        <v>2497</v>
      </c>
      <c r="H4" s="9" t="s">
        <v>2498</v>
      </c>
      <c r="I4" s="9" t="s">
        <v>2499</v>
      </c>
      <c r="J4" s="9" t="s">
        <v>2500</v>
      </c>
      <c r="K4" s="9" t="s">
        <v>197</v>
      </c>
      <c r="L4" s="9" t="s">
        <v>2501</v>
      </c>
      <c r="M4" s="9" t="s">
        <v>2502</v>
      </c>
      <c r="N4" s="9" t="s">
        <v>2503</v>
      </c>
      <c r="O4" s="9" t="s">
        <v>2504</v>
      </c>
      <c r="P4" s="9" t="s">
        <v>2505</v>
      </c>
    </row>
    <row r="5" spans="1:16" ht="30" customHeight="1">
      <c r="A5" s="295" t="s">
        <v>2634</v>
      </c>
      <c r="B5" s="296">
        <v>418.52000000000004</v>
      </c>
      <c r="C5" s="296">
        <v>42.32</v>
      </c>
      <c r="D5" s="296">
        <v>375.1</v>
      </c>
      <c r="E5" s="296">
        <v>0</v>
      </c>
      <c r="F5" s="296">
        <v>0</v>
      </c>
      <c r="G5" s="296">
        <v>0</v>
      </c>
      <c r="H5" s="296">
        <v>0</v>
      </c>
      <c r="I5" s="296">
        <v>0</v>
      </c>
      <c r="J5" s="296">
        <v>1.1000000000000001</v>
      </c>
      <c r="K5" s="296">
        <v>418.52000000000004</v>
      </c>
      <c r="L5" s="296">
        <v>43.22</v>
      </c>
      <c r="M5" s="296">
        <v>375.1</v>
      </c>
      <c r="N5" s="296">
        <v>0</v>
      </c>
      <c r="O5" s="296">
        <v>0</v>
      </c>
      <c r="P5" s="296">
        <v>0.2</v>
      </c>
    </row>
    <row r="6" spans="1:16" ht="17.25" customHeight="1">
      <c r="A6" s="295" t="s">
        <v>2635</v>
      </c>
      <c r="B6" s="296">
        <v>205.36</v>
      </c>
      <c r="C6" s="296">
        <v>158.46</v>
      </c>
      <c r="D6" s="296">
        <v>0</v>
      </c>
      <c r="E6" s="296">
        <v>0</v>
      </c>
      <c r="F6" s="296">
        <v>0</v>
      </c>
      <c r="G6" s="296">
        <v>0</v>
      </c>
      <c r="H6" s="296">
        <v>0</v>
      </c>
      <c r="I6" s="296">
        <v>0.5</v>
      </c>
      <c r="J6" s="296">
        <v>46.4</v>
      </c>
      <c r="K6" s="296">
        <v>205.36</v>
      </c>
      <c r="L6" s="296">
        <v>137.25</v>
      </c>
      <c r="M6" s="296">
        <v>0</v>
      </c>
      <c r="N6" s="296">
        <v>0</v>
      </c>
      <c r="O6" s="296">
        <v>0</v>
      </c>
      <c r="P6" s="296">
        <v>68.11</v>
      </c>
    </row>
    <row r="7" spans="1:16" ht="17.25" customHeight="1">
      <c r="A7" s="295" t="s">
        <v>2636</v>
      </c>
      <c r="B7" s="296">
        <v>672.46</v>
      </c>
      <c r="C7" s="296">
        <v>672.46</v>
      </c>
      <c r="D7" s="296">
        <v>0</v>
      </c>
      <c r="E7" s="296">
        <v>0</v>
      </c>
      <c r="F7" s="296">
        <v>0</v>
      </c>
      <c r="G7" s="296">
        <v>0</v>
      </c>
      <c r="H7" s="296">
        <v>0</v>
      </c>
      <c r="I7" s="296">
        <v>0</v>
      </c>
      <c r="J7" s="296">
        <v>0</v>
      </c>
      <c r="K7" s="296">
        <v>672.45999999999992</v>
      </c>
      <c r="L7" s="296">
        <v>561.78</v>
      </c>
      <c r="M7" s="296">
        <v>72</v>
      </c>
      <c r="N7" s="296">
        <v>0</v>
      </c>
      <c r="O7" s="296">
        <v>0</v>
      </c>
      <c r="P7" s="296">
        <v>38.68</v>
      </c>
    </row>
    <row r="8" spans="1:16" ht="17.25" customHeight="1">
      <c r="A8" s="295" t="s">
        <v>2644</v>
      </c>
      <c r="B8" s="296">
        <v>2360.9299999999998</v>
      </c>
      <c r="C8" s="296">
        <v>2286.83</v>
      </c>
      <c r="D8" s="296">
        <v>0</v>
      </c>
      <c r="E8" s="296">
        <v>0</v>
      </c>
      <c r="F8" s="296">
        <v>0</v>
      </c>
      <c r="G8" s="296">
        <v>0</v>
      </c>
      <c r="H8" s="296">
        <v>0</v>
      </c>
      <c r="I8" s="296">
        <v>0.2</v>
      </c>
      <c r="J8" s="296">
        <v>73.900000000000006</v>
      </c>
      <c r="K8" s="296">
        <v>2360.9300000000003</v>
      </c>
      <c r="L8" s="296">
        <v>1798.14</v>
      </c>
      <c r="M8" s="296">
        <v>0</v>
      </c>
      <c r="N8" s="296">
        <v>0</v>
      </c>
      <c r="O8" s="296">
        <v>0</v>
      </c>
      <c r="P8" s="296">
        <v>562.79</v>
      </c>
    </row>
    <row r="9" spans="1:16" ht="17.25" customHeight="1">
      <c r="A9" s="295" t="s">
        <v>2637</v>
      </c>
      <c r="B9" s="296">
        <v>453.79</v>
      </c>
      <c r="C9" s="296">
        <v>158.24</v>
      </c>
      <c r="D9" s="296">
        <v>289.32</v>
      </c>
      <c r="E9" s="296">
        <v>0</v>
      </c>
      <c r="F9" s="296">
        <v>0</v>
      </c>
      <c r="G9" s="296">
        <v>0</v>
      </c>
      <c r="H9" s="296">
        <v>0</v>
      </c>
      <c r="I9" s="296">
        <v>0</v>
      </c>
      <c r="J9" s="296">
        <v>6.23</v>
      </c>
      <c r="K9" s="296">
        <v>453.79</v>
      </c>
      <c r="L9" s="296">
        <v>441</v>
      </c>
      <c r="M9" s="296">
        <v>0</v>
      </c>
      <c r="N9" s="296">
        <v>0</v>
      </c>
      <c r="O9" s="296">
        <v>0</v>
      </c>
      <c r="P9" s="296">
        <v>12.79</v>
      </c>
    </row>
    <row r="10" spans="1:16" ht="17.25" customHeight="1">
      <c r="A10" s="295" t="s">
        <v>2640</v>
      </c>
      <c r="B10" s="296">
        <v>29.32</v>
      </c>
      <c r="C10" s="296">
        <v>28.81</v>
      </c>
      <c r="D10" s="296">
        <v>0</v>
      </c>
      <c r="E10" s="296">
        <v>0</v>
      </c>
      <c r="F10" s="296">
        <v>0</v>
      </c>
      <c r="G10" s="296">
        <v>0</v>
      </c>
      <c r="H10" s="296">
        <v>0</v>
      </c>
      <c r="I10" s="296">
        <v>0</v>
      </c>
      <c r="J10" s="296">
        <v>0.51</v>
      </c>
      <c r="K10" s="296">
        <v>29.32</v>
      </c>
      <c r="L10" s="296">
        <v>29.26</v>
      </c>
      <c r="M10" s="296">
        <v>0</v>
      </c>
      <c r="N10" s="296">
        <v>0</v>
      </c>
      <c r="O10" s="296">
        <v>0</v>
      </c>
      <c r="P10" s="296">
        <v>0.06</v>
      </c>
    </row>
    <row r="11" spans="1:16" ht="17.25" customHeight="1">
      <c r="A11" s="295" t="s">
        <v>2643</v>
      </c>
      <c r="B11" s="296">
        <v>1783.98</v>
      </c>
      <c r="C11" s="296">
        <v>1218.46</v>
      </c>
      <c r="D11" s="296">
        <v>413.8</v>
      </c>
      <c r="E11" s="296">
        <v>0</v>
      </c>
      <c r="F11" s="296">
        <v>0</v>
      </c>
      <c r="G11" s="296">
        <v>0</v>
      </c>
      <c r="H11" s="296">
        <v>0</v>
      </c>
      <c r="I11" s="296">
        <v>0.13</v>
      </c>
      <c r="J11" s="296">
        <v>151.59</v>
      </c>
      <c r="K11" s="296">
        <v>1783.98</v>
      </c>
      <c r="L11" s="296">
        <v>798.81</v>
      </c>
      <c r="M11" s="296">
        <v>818.23</v>
      </c>
      <c r="N11" s="296">
        <v>0</v>
      </c>
      <c r="O11" s="296">
        <v>0</v>
      </c>
      <c r="P11" s="296">
        <v>166.94</v>
      </c>
    </row>
    <row r="12" spans="1:16" ht="17.25" customHeight="1">
      <c r="A12" s="295" t="s">
        <v>2642</v>
      </c>
      <c r="B12" s="296">
        <v>53.53</v>
      </c>
      <c r="C12" s="296">
        <v>50.26</v>
      </c>
      <c r="D12" s="296">
        <v>0</v>
      </c>
      <c r="E12" s="296">
        <v>0</v>
      </c>
      <c r="F12" s="296">
        <v>0</v>
      </c>
      <c r="G12" s="296">
        <v>0</v>
      </c>
      <c r="H12" s="296">
        <v>0</v>
      </c>
      <c r="I12" s="296">
        <v>0.02</v>
      </c>
      <c r="J12" s="296">
        <v>3.25</v>
      </c>
      <c r="K12" s="296">
        <v>53.529999999999994</v>
      </c>
      <c r="L12" s="296">
        <v>48.3</v>
      </c>
      <c r="M12" s="296">
        <v>2</v>
      </c>
      <c r="N12" s="296">
        <v>0</v>
      </c>
      <c r="O12" s="296">
        <v>0</v>
      </c>
      <c r="P12" s="296">
        <v>3.23</v>
      </c>
    </row>
    <row r="13" spans="1:16" ht="17.25" customHeight="1">
      <c r="A13" s="295" t="s">
        <v>2638</v>
      </c>
      <c r="B13" s="296">
        <v>100.27999999999999</v>
      </c>
      <c r="C13" s="296">
        <v>99.71</v>
      </c>
      <c r="D13" s="296">
        <v>0</v>
      </c>
      <c r="E13" s="296">
        <v>0</v>
      </c>
      <c r="F13" s="296">
        <v>0</v>
      </c>
      <c r="G13" s="296">
        <v>0</v>
      </c>
      <c r="H13" s="296">
        <v>0</v>
      </c>
      <c r="I13" s="296">
        <v>0</v>
      </c>
      <c r="J13" s="296">
        <v>0.56999999999999995</v>
      </c>
      <c r="K13" s="296">
        <v>100.28</v>
      </c>
      <c r="L13" s="296">
        <v>91.13</v>
      </c>
      <c r="M13" s="296">
        <v>0</v>
      </c>
      <c r="N13" s="296">
        <v>0</v>
      </c>
      <c r="O13" s="296">
        <v>0</v>
      </c>
      <c r="P13" s="296">
        <v>9.15</v>
      </c>
    </row>
    <row r="14" spans="1:16" ht="17.25" customHeight="1">
      <c r="A14" s="295" t="s">
        <v>2639</v>
      </c>
      <c r="B14" s="296">
        <v>13835.65</v>
      </c>
      <c r="C14" s="296">
        <v>8316.91</v>
      </c>
      <c r="D14" s="296">
        <v>1408.17</v>
      </c>
      <c r="E14" s="296">
        <v>0</v>
      </c>
      <c r="F14" s="296">
        <v>0</v>
      </c>
      <c r="G14" s="296">
        <v>0</v>
      </c>
      <c r="H14" s="296">
        <v>0</v>
      </c>
      <c r="I14" s="296">
        <v>5</v>
      </c>
      <c r="J14" s="296">
        <v>4105.57</v>
      </c>
      <c r="K14" s="296">
        <v>13835.649999999998</v>
      </c>
      <c r="L14" s="296">
        <v>243.95</v>
      </c>
      <c r="M14" s="296">
        <v>5027.99</v>
      </c>
      <c r="N14" s="296">
        <v>0</v>
      </c>
      <c r="O14" s="296">
        <v>0</v>
      </c>
      <c r="P14" s="296">
        <v>8563.7099999999991</v>
      </c>
    </row>
    <row r="15" spans="1:16" ht="17.25" customHeight="1">
      <c r="A15" s="295" t="s">
        <v>2641</v>
      </c>
      <c r="B15" s="296">
        <v>634.39</v>
      </c>
      <c r="C15" s="296">
        <v>486.84</v>
      </c>
      <c r="D15" s="296">
        <v>37.1</v>
      </c>
      <c r="E15" s="296">
        <v>0</v>
      </c>
      <c r="F15" s="296">
        <v>0</v>
      </c>
      <c r="G15" s="296">
        <v>0</v>
      </c>
      <c r="H15" s="296">
        <v>0</v>
      </c>
      <c r="I15" s="296">
        <v>1.08</v>
      </c>
      <c r="J15" s="296">
        <v>109.37</v>
      </c>
      <c r="K15" s="296">
        <v>634.39</v>
      </c>
      <c r="L15" s="296">
        <v>366.69</v>
      </c>
      <c r="M15" s="296">
        <v>185.28</v>
      </c>
      <c r="N15" s="296">
        <v>0</v>
      </c>
      <c r="O15" s="296">
        <v>0</v>
      </c>
      <c r="P15" s="296">
        <v>82.42</v>
      </c>
    </row>
    <row r="16" spans="1:16" ht="17.25" customHeight="1">
      <c r="A16" s="295" t="s">
        <v>2649</v>
      </c>
      <c r="B16" s="296">
        <v>6552.53</v>
      </c>
      <c r="C16" s="296">
        <v>5368.28</v>
      </c>
      <c r="D16" s="296">
        <v>430</v>
      </c>
      <c r="E16" s="296">
        <v>0</v>
      </c>
      <c r="F16" s="296">
        <v>0</v>
      </c>
      <c r="G16" s="296">
        <v>0</v>
      </c>
      <c r="H16" s="296">
        <v>0</v>
      </c>
      <c r="I16" s="296">
        <v>0</v>
      </c>
      <c r="J16" s="296">
        <v>754.25</v>
      </c>
      <c r="K16" s="296">
        <v>6552.5300000000007</v>
      </c>
      <c r="L16" s="296">
        <v>202.37</v>
      </c>
      <c r="M16" s="296">
        <v>3937.9</v>
      </c>
      <c r="N16" s="296">
        <v>0</v>
      </c>
      <c r="O16" s="296">
        <v>0</v>
      </c>
      <c r="P16" s="296">
        <v>2412.2600000000002</v>
      </c>
    </row>
    <row r="17" spans="1:16" ht="17.25" customHeight="1">
      <c r="A17" s="295" t="s">
        <v>2650</v>
      </c>
      <c r="B17" s="296">
        <v>35731.53</v>
      </c>
      <c r="C17" s="296">
        <v>18712.91</v>
      </c>
      <c r="D17" s="296">
        <v>0</v>
      </c>
      <c r="E17" s="296">
        <v>4762.4799999999996</v>
      </c>
      <c r="F17" s="296">
        <v>0</v>
      </c>
      <c r="G17" s="296">
        <v>0</v>
      </c>
      <c r="H17" s="296">
        <v>0</v>
      </c>
      <c r="I17" s="296">
        <v>0</v>
      </c>
      <c r="J17" s="296">
        <v>12256.14</v>
      </c>
      <c r="K17" s="296">
        <v>35731.53</v>
      </c>
      <c r="L17" s="296">
        <v>759.56</v>
      </c>
      <c r="M17" s="296">
        <v>23891.91</v>
      </c>
      <c r="N17" s="296">
        <v>0</v>
      </c>
      <c r="O17" s="296">
        <v>0</v>
      </c>
      <c r="P17" s="296">
        <v>11080.06</v>
      </c>
    </row>
    <row r="18" spans="1:16" ht="17.25" customHeight="1">
      <c r="A18" s="295" t="s">
        <v>2683</v>
      </c>
      <c r="B18" s="296">
        <v>82.63</v>
      </c>
      <c r="C18" s="296">
        <v>82.63</v>
      </c>
      <c r="D18" s="296">
        <v>0</v>
      </c>
      <c r="E18" s="296">
        <v>0</v>
      </c>
      <c r="F18" s="296">
        <v>0</v>
      </c>
      <c r="G18" s="296">
        <v>0</v>
      </c>
      <c r="H18" s="296">
        <v>0</v>
      </c>
      <c r="I18" s="296">
        <v>0</v>
      </c>
      <c r="J18" s="296">
        <v>0</v>
      </c>
      <c r="K18" s="296">
        <v>82.63</v>
      </c>
      <c r="L18" s="296">
        <v>63.75</v>
      </c>
      <c r="M18" s="296">
        <v>18.88</v>
      </c>
      <c r="N18" s="296">
        <v>0</v>
      </c>
      <c r="O18" s="296">
        <v>0</v>
      </c>
      <c r="P18" s="296">
        <v>0</v>
      </c>
    </row>
    <row r="19" spans="1:16" ht="17.25" customHeight="1">
      <c r="A19" s="295" t="s">
        <v>2740</v>
      </c>
      <c r="B19" s="296">
        <v>155.53</v>
      </c>
      <c r="C19" s="296">
        <v>154.26</v>
      </c>
      <c r="D19" s="296">
        <v>0</v>
      </c>
      <c r="E19" s="296">
        <v>0</v>
      </c>
      <c r="F19" s="296">
        <v>0</v>
      </c>
      <c r="G19" s="296">
        <v>0</v>
      </c>
      <c r="H19" s="296">
        <v>0</v>
      </c>
      <c r="I19" s="296">
        <v>0</v>
      </c>
      <c r="J19" s="296">
        <v>1.27</v>
      </c>
      <c r="K19" s="296">
        <v>155.53</v>
      </c>
      <c r="L19" s="296">
        <v>145.37</v>
      </c>
      <c r="M19" s="296">
        <v>9.2799999999999994</v>
      </c>
      <c r="N19" s="296">
        <v>0</v>
      </c>
      <c r="O19" s="296">
        <v>0</v>
      </c>
      <c r="P19" s="296">
        <v>0.88</v>
      </c>
    </row>
    <row r="20" spans="1:16" ht="17.25" customHeight="1">
      <c r="A20" s="295" t="s">
        <v>2690</v>
      </c>
      <c r="B20" s="296">
        <v>338.89</v>
      </c>
      <c r="C20" s="296">
        <v>295.14999999999998</v>
      </c>
      <c r="D20" s="296">
        <v>0</v>
      </c>
      <c r="E20" s="296">
        <v>0</v>
      </c>
      <c r="F20" s="296">
        <v>0</v>
      </c>
      <c r="G20" s="296">
        <v>0</v>
      </c>
      <c r="H20" s="296">
        <v>0</v>
      </c>
      <c r="I20" s="296">
        <v>0.01</v>
      </c>
      <c r="J20" s="296">
        <v>43.73</v>
      </c>
      <c r="K20" s="296">
        <v>338.89</v>
      </c>
      <c r="L20" s="296">
        <v>294.22000000000003</v>
      </c>
      <c r="M20" s="296">
        <v>20.27</v>
      </c>
      <c r="N20" s="296">
        <v>0</v>
      </c>
      <c r="O20" s="296">
        <v>0</v>
      </c>
      <c r="P20" s="296">
        <v>24.4</v>
      </c>
    </row>
    <row r="21" spans="1:16" ht="17.25" customHeight="1">
      <c r="A21" s="295" t="s">
        <v>3062</v>
      </c>
      <c r="B21" s="296">
        <v>1353.31</v>
      </c>
      <c r="C21" s="296">
        <v>1017.48</v>
      </c>
      <c r="D21" s="296">
        <v>0</v>
      </c>
      <c r="E21" s="296">
        <v>0</v>
      </c>
      <c r="F21" s="296">
        <v>20.260000000000002</v>
      </c>
      <c r="G21" s="296">
        <v>0</v>
      </c>
      <c r="H21" s="296">
        <v>0</v>
      </c>
      <c r="I21" s="296">
        <v>0</v>
      </c>
      <c r="J21" s="296">
        <v>315.57</v>
      </c>
      <c r="K21" s="296">
        <v>1353.31</v>
      </c>
      <c r="L21" s="296">
        <v>1006.72</v>
      </c>
      <c r="M21" s="296">
        <v>0</v>
      </c>
      <c r="N21" s="296">
        <v>0</v>
      </c>
      <c r="O21" s="296">
        <v>0</v>
      </c>
      <c r="P21" s="296">
        <v>346.59</v>
      </c>
    </row>
    <row r="22" spans="1:16" ht="17.25" customHeight="1">
      <c r="A22" s="295" t="s">
        <v>2691</v>
      </c>
      <c r="B22" s="296">
        <v>564.29</v>
      </c>
      <c r="C22" s="296">
        <v>49.44</v>
      </c>
      <c r="D22" s="296">
        <v>0</v>
      </c>
      <c r="E22" s="296">
        <v>0</v>
      </c>
      <c r="F22" s="296">
        <v>0</v>
      </c>
      <c r="G22" s="296">
        <v>0</v>
      </c>
      <c r="H22" s="296">
        <v>0</v>
      </c>
      <c r="I22" s="296">
        <v>0</v>
      </c>
      <c r="J22" s="296">
        <v>514.85</v>
      </c>
      <c r="K22" s="296">
        <v>564.29000000000008</v>
      </c>
      <c r="L22" s="296">
        <v>42.66</v>
      </c>
      <c r="M22" s="296">
        <v>386.05</v>
      </c>
      <c r="N22" s="296">
        <v>0</v>
      </c>
      <c r="O22" s="296">
        <v>0</v>
      </c>
      <c r="P22" s="296">
        <v>135.58000000000001</v>
      </c>
    </row>
    <row r="23" spans="1:16" ht="17.25" customHeight="1">
      <c r="A23" s="295" t="s">
        <v>2692</v>
      </c>
      <c r="B23" s="296">
        <v>145.77000000000001</v>
      </c>
      <c r="C23" s="296">
        <v>67.510000000000005</v>
      </c>
      <c r="D23" s="296">
        <v>0</v>
      </c>
      <c r="E23" s="296">
        <v>0</v>
      </c>
      <c r="F23" s="296">
        <v>0</v>
      </c>
      <c r="G23" s="296">
        <v>0</v>
      </c>
      <c r="H23" s="296">
        <v>0</v>
      </c>
      <c r="I23" s="296">
        <v>0</v>
      </c>
      <c r="J23" s="296">
        <v>78.260000000000005</v>
      </c>
      <c r="K23" s="296">
        <v>145.77000000000001</v>
      </c>
      <c r="L23" s="296">
        <v>62.7</v>
      </c>
      <c r="M23" s="296">
        <v>63.67</v>
      </c>
      <c r="N23" s="296">
        <v>0</v>
      </c>
      <c r="O23" s="296">
        <v>0</v>
      </c>
      <c r="P23" s="296">
        <v>19.399999999999999</v>
      </c>
    </row>
    <row r="24" spans="1:16" ht="17.25" customHeight="1">
      <c r="A24" s="295" t="s">
        <v>2711</v>
      </c>
      <c r="B24" s="296">
        <v>126.04000000000002</v>
      </c>
      <c r="C24" s="296">
        <v>34.130000000000003</v>
      </c>
      <c r="D24" s="296">
        <v>0</v>
      </c>
      <c r="E24" s="296">
        <v>0</v>
      </c>
      <c r="F24" s="296">
        <v>65.510000000000005</v>
      </c>
      <c r="G24" s="296">
        <v>0</v>
      </c>
      <c r="H24" s="296">
        <v>0</v>
      </c>
      <c r="I24" s="296">
        <v>16.829999999999998</v>
      </c>
      <c r="J24" s="296">
        <v>9.57</v>
      </c>
      <c r="K24" s="296">
        <v>126.03999999999999</v>
      </c>
      <c r="L24" s="296">
        <v>120.21</v>
      </c>
      <c r="M24" s="296">
        <v>0</v>
      </c>
      <c r="N24" s="296">
        <v>0</v>
      </c>
      <c r="O24" s="296">
        <v>0</v>
      </c>
      <c r="P24" s="296">
        <v>5.83</v>
      </c>
    </row>
    <row r="25" spans="1:16" ht="17.25" customHeight="1">
      <c r="A25" s="295" t="s">
        <v>2700</v>
      </c>
      <c r="B25" s="296">
        <v>2125.8900000000003</v>
      </c>
      <c r="C25" s="296">
        <v>1774.94</v>
      </c>
      <c r="D25" s="296">
        <v>0</v>
      </c>
      <c r="E25" s="296">
        <v>0</v>
      </c>
      <c r="F25" s="296">
        <v>14.14</v>
      </c>
      <c r="G25" s="296">
        <v>0</v>
      </c>
      <c r="H25" s="296">
        <v>0</v>
      </c>
      <c r="I25" s="296">
        <v>0.24</v>
      </c>
      <c r="J25" s="296">
        <v>336.57</v>
      </c>
      <c r="K25" s="296">
        <v>2125.89</v>
      </c>
      <c r="L25" s="296">
        <v>1528.55</v>
      </c>
      <c r="M25" s="296">
        <v>261.61</v>
      </c>
      <c r="N25" s="296">
        <v>0</v>
      </c>
      <c r="O25" s="296">
        <v>0</v>
      </c>
      <c r="P25" s="296">
        <v>335.73</v>
      </c>
    </row>
    <row r="26" spans="1:16" ht="17.25" customHeight="1">
      <c r="A26" s="295" t="s">
        <v>2701</v>
      </c>
      <c r="B26" s="296">
        <v>511.03999999999996</v>
      </c>
      <c r="C26" s="296">
        <v>413.33</v>
      </c>
      <c r="D26" s="296">
        <v>0</v>
      </c>
      <c r="E26" s="296">
        <v>0</v>
      </c>
      <c r="F26" s="296">
        <v>0</v>
      </c>
      <c r="G26" s="296">
        <v>0</v>
      </c>
      <c r="H26" s="296">
        <v>0</v>
      </c>
      <c r="I26" s="296">
        <v>0.05</v>
      </c>
      <c r="J26" s="296">
        <v>97.66</v>
      </c>
      <c r="K26" s="296">
        <v>511.03999999999996</v>
      </c>
      <c r="L26" s="296">
        <v>330.06</v>
      </c>
      <c r="M26" s="296">
        <v>58.22</v>
      </c>
      <c r="N26" s="296">
        <v>0</v>
      </c>
      <c r="O26" s="296">
        <v>0</v>
      </c>
      <c r="P26" s="296">
        <v>122.76</v>
      </c>
    </row>
    <row r="27" spans="1:16" ht="17.25" customHeight="1">
      <c r="A27" s="295" t="s">
        <v>2699</v>
      </c>
      <c r="B27" s="296">
        <v>137.47</v>
      </c>
      <c r="C27" s="296">
        <v>99.83</v>
      </c>
      <c r="D27" s="296">
        <v>0</v>
      </c>
      <c r="E27" s="296">
        <v>0</v>
      </c>
      <c r="F27" s="296">
        <v>0</v>
      </c>
      <c r="G27" s="296">
        <v>0</v>
      </c>
      <c r="H27" s="296">
        <v>0</v>
      </c>
      <c r="I27" s="296">
        <v>0</v>
      </c>
      <c r="J27" s="296">
        <v>37.64</v>
      </c>
      <c r="K27" s="296">
        <v>137.47</v>
      </c>
      <c r="L27" s="296">
        <v>86.99</v>
      </c>
      <c r="M27" s="296">
        <v>1.06</v>
      </c>
      <c r="N27" s="296">
        <v>0</v>
      </c>
      <c r="O27" s="296">
        <v>0</v>
      </c>
      <c r="P27" s="296">
        <v>49.42</v>
      </c>
    </row>
    <row r="28" spans="1:16" ht="17.25" customHeight="1">
      <c r="A28" s="295" t="s">
        <v>2698</v>
      </c>
      <c r="B28" s="296">
        <v>1357.1399999999999</v>
      </c>
      <c r="C28" s="296">
        <v>1114.79</v>
      </c>
      <c r="D28" s="296">
        <v>0</v>
      </c>
      <c r="E28" s="296">
        <v>0</v>
      </c>
      <c r="F28" s="296">
        <v>0</v>
      </c>
      <c r="G28" s="296">
        <v>0</v>
      </c>
      <c r="H28" s="296">
        <v>0</v>
      </c>
      <c r="I28" s="296">
        <v>2.34</v>
      </c>
      <c r="J28" s="296">
        <v>240.01</v>
      </c>
      <c r="K28" s="296">
        <v>1357.14</v>
      </c>
      <c r="L28" s="296">
        <v>1014.74</v>
      </c>
      <c r="M28" s="296">
        <v>75.44</v>
      </c>
      <c r="N28" s="296">
        <v>0</v>
      </c>
      <c r="O28" s="296">
        <v>0</v>
      </c>
      <c r="P28" s="296">
        <v>266.95999999999998</v>
      </c>
    </row>
    <row r="29" spans="1:16" ht="17.25" customHeight="1">
      <c r="A29" s="295" t="s">
        <v>2693</v>
      </c>
      <c r="B29" s="296">
        <v>169.98000000000002</v>
      </c>
      <c r="C29" s="296">
        <v>133.34</v>
      </c>
      <c r="D29" s="296">
        <v>0</v>
      </c>
      <c r="E29" s="296">
        <v>0</v>
      </c>
      <c r="F29" s="296">
        <v>0</v>
      </c>
      <c r="G29" s="296">
        <v>0</v>
      </c>
      <c r="H29" s="296">
        <v>0</v>
      </c>
      <c r="I29" s="296">
        <v>0</v>
      </c>
      <c r="J29" s="296">
        <v>36.64</v>
      </c>
      <c r="K29" s="296">
        <v>169.98</v>
      </c>
      <c r="L29" s="296">
        <v>156.63999999999999</v>
      </c>
      <c r="M29" s="296">
        <v>0</v>
      </c>
      <c r="N29" s="296">
        <v>0</v>
      </c>
      <c r="O29" s="296">
        <v>0</v>
      </c>
      <c r="P29" s="296">
        <v>13.34</v>
      </c>
    </row>
    <row r="30" spans="1:16" ht="17.25" customHeight="1">
      <c r="A30" s="295" t="s">
        <v>2694</v>
      </c>
      <c r="B30" s="296">
        <v>1394.08</v>
      </c>
      <c r="C30" s="296">
        <v>1237.25</v>
      </c>
      <c r="D30" s="296">
        <v>0</v>
      </c>
      <c r="E30" s="296">
        <v>0</v>
      </c>
      <c r="F30" s="296">
        <v>0</v>
      </c>
      <c r="G30" s="296">
        <v>0</v>
      </c>
      <c r="H30" s="296">
        <v>0</v>
      </c>
      <c r="I30" s="296">
        <v>10.33</v>
      </c>
      <c r="J30" s="296">
        <v>146.5</v>
      </c>
      <c r="K30" s="296">
        <v>1394.08</v>
      </c>
      <c r="L30" s="296">
        <v>1162.1600000000001</v>
      </c>
      <c r="M30" s="296">
        <v>57.34</v>
      </c>
      <c r="N30" s="296">
        <v>0</v>
      </c>
      <c r="O30" s="296">
        <v>0</v>
      </c>
      <c r="P30" s="296">
        <v>174.58</v>
      </c>
    </row>
    <row r="31" spans="1:16" ht="17.25" customHeight="1">
      <c r="A31" s="295" t="s">
        <v>2695</v>
      </c>
      <c r="B31" s="296">
        <v>1085.33</v>
      </c>
      <c r="C31" s="296">
        <v>920</v>
      </c>
      <c r="D31" s="296">
        <v>0</v>
      </c>
      <c r="E31" s="296">
        <v>0</v>
      </c>
      <c r="F31" s="296">
        <v>0</v>
      </c>
      <c r="G31" s="296">
        <v>0</v>
      </c>
      <c r="H31" s="296">
        <v>0</v>
      </c>
      <c r="I31" s="296">
        <v>5.28</v>
      </c>
      <c r="J31" s="296">
        <v>160.05000000000001</v>
      </c>
      <c r="K31" s="296">
        <v>1085.33</v>
      </c>
      <c r="L31" s="296">
        <v>909.52</v>
      </c>
      <c r="M31" s="296">
        <v>55.66</v>
      </c>
      <c r="N31" s="296">
        <v>0</v>
      </c>
      <c r="O31" s="296">
        <v>0</v>
      </c>
      <c r="P31" s="296">
        <v>120.15</v>
      </c>
    </row>
    <row r="32" spans="1:16" ht="17.25" customHeight="1">
      <c r="A32" s="295" t="s">
        <v>2696</v>
      </c>
      <c r="B32" s="296">
        <v>1037.45</v>
      </c>
      <c r="C32" s="296">
        <v>909.18</v>
      </c>
      <c r="D32" s="296">
        <v>0</v>
      </c>
      <c r="E32" s="296">
        <v>0</v>
      </c>
      <c r="F32" s="296">
        <v>0</v>
      </c>
      <c r="G32" s="296">
        <v>0</v>
      </c>
      <c r="H32" s="296">
        <v>0</v>
      </c>
      <c r="I32" s="296">
        <v>6.62</v>
      </c>
      <c r="J32" s="296">
        <v>121.65</v>
      </c>
      <c r="K32" s="296">
        <v>1037.4499999999998</v>
      </c>
      <c r="L32" s="296">
        <v>910.18</v>
      </c>
      <c r="M32" s="296">
        <v>61.68</v>
      </c>
      <c r="N32" s="296">
        <v>0</v>
      </c>
      <c r="O32" s="296">
        <v>0</v>
      </c>
      <c r="P32" s="296">
        <v>65.59</v>
      </c>
    </row>
    <row r="33" spans="1:16" ht="17.25" customHeight="1">
      <c r="A33" s="295" t="s">
        <v>2697</v>
      </c>
      <c r="B33" s="296">
        <v>151.82</v>
      </c>
      <c r="C33" s="296">
        <v>99.48</v>
      </c>
      <c r="D33" s="296">
        <v>0</v>
      </c>
      <c r="E33" s="296">
        <v>0</v>
      </c>
      <c r="F33" s="296">
        <v>0</v>
      </c>
      <c r="G33" s="296">
        <v>0</v>
      </c>
      <c r="H33" s="296">
        <v>0</v>
      </c>
      <c r="I33" s="296">
        <v>0</v>
      </c>
      <c r="J33" s="296">
        <v>52.34</v>
      </c>
      <c r="K33" s="296">
        <v>151.82</v>
      </c>
      <c r="L33" s="296">
        <v>132.47</v>
      </c>
      <c r="M33" s="296">
        <v>5.74</v>
      </c>
      <c r="N33" s="296">
        <v>0</v>
      </c>
      <c r="O33" s="296">
        <v>0</v>
      </c>
      <c r="P33" s="296">
        <v>13.61</v>
      </c>
    </row>
    <row r="34" spans="1:16" ht="17.25" customHeight="1">
      <c r="A34" s="295" t="s">
        <v>2702</v>
      </c>
      <c r="B34" s="296">
        <v>187.45999999999998</v>
      </c>
      <c r="C34" s="296">
        <v>170.19</v>
      </c>
      <c r="D34" s="296">
        <v>0</v>
      </c>
      <c r="E34" s="296">
        <v>0</v>
      </c>
      <c r="F34" s="296">
        <v>6.25</v>
      </c>
      <c r="G34" s="296">
        <v>0</v>
      </c>
      <c r="H34" s="296">
        <v>0</v>
      </c>
      <c r="I34" s="296">
        <v>5.48</v>
      </c>
      <c r="J34" s="296">
        <v>5.54</v>
      </c>
      <c r="K34" s="296">
        <v>187.46</v>
      </c>
      <c r="L34" s="296">
        <v>187.22</v>
      </c>
      <c r="M34" s="296">
        <v>0</v>
      </c>
      <c r="N34" s="296">
        <v>0</v>
      </c>
      <c r="O34" s="296">
        <v>0</v>
      </c>
      <c r="P34" s="296">
        <v>0.24</v>
      </c>
    </row>
    <row r="35" spans="1:16" ht="17.25" customHeight="1">
      <c r="A35" s="295" t="s">
        <v>2704</v>
      </c>
      <c r="B35" s="296">
        <v>202.07999999999998</v>
      </c>
      <c r="C35" s="296">
        <v>173.32</v>
      </c>
      <c r="D35" s="296">
        <v>0</v>
      </c>
      <c r="E35" s="296">
        <v>0</v>
      </c>
      <c r="F35" s="296">
        <v>3.73</v>
      </c>
      <c r="G35" s="296">
        <v>0</v>
      </c>
      <c r="H35" s="296">
        <v>0</v>
      </c>
      <c r="I35" s="296">
        <v>5.32</v>
      </c>
      <c r="J35" s="296">
        <v>19.71</v>
      </c>
      <c r="K35" s="296">
        <v>202.07999999999998</v>
      </c>
      <c r="L35" s="296">
        <v>178.32</v>
      </c>
      <c r="M35" s="296">
        <v>0</v>
      </c>
      <c r="N35" s="296">
        <v>0</v>
      </c>
      <c r="O35" s="296">
        <v>0</v>
      </c>
      <c r="P35" s="296">
        <v>23.76</v>
      </c>
    </row>
    <row r="36" spans="1:16" ht="17.25" customHeight="1">
      <c r="A36" s="295" t="s">
        <v>2703</v>
      </c>
      <c r="B36" s="296">
        <v>1774.1799999999998</v>
      </c>
      <c r="C36" s="296">
        <v>1569.62</v>
      </c>
      <c r="D36" s="296">
        <v>0</v>
      </c>
      <c r="E36" s="296">
        <v>0</v>
      </c>
      <c r="F36" s="296">
        <v>0</v>
      </c>
      <c r="G36" s="296">
        <v>0</v>
      </c>
      <c r="H36" s="296">
        <v>0</v>
      </c>
      <c r="I36" s="296">
        <v>1.42</v>
      </c>
      <c r="J36" s="296">
        <v>203.14</v>
      </c>
      <c r="K36" s="296">
        <v>1774.1799999999998</v>
      </c>
      <c r="L36" s="296">
        <v>1266.8499999999999</v>
      </c>
      <c r="M36" s="296">
        <v>308.77</v>
      </c>
      <c r="N36" s="296">
        <v>0</v>
      </c>
      <c r="O36" s="296">
        <v>0</v>
      </c>
      <c r="P36" s="296">
        <v>198.56</v>
      </c>
    </row>
    <row r="37" spans="1:16" ht="17.25" customHeight="1">
      <c r="A37" s="295" t="s">
        <v>3063</v>
      </c>
      <c r="B37" s="296">
        <v>219.29000000000002</v>
      </c>
      <c r="C37" s="296">
        <v>150.96</v>
      </c>
      <c r="D37" s="296">
        <v>0</v>
      </c>
      <c r="E37" s="296">
        <v>0</v>
      </c>
      <c r="F37" s="296">
        <v>0</v>
      </c>
      <c r="G37" s="296">
        <v>0</v>
      </c>
      <c r="H37" s="296">
        <v>0</v>
      </c>
      <c r="I37" s="296">
        <v>0</v>
      </c>
      <c r="J37" s="296">
        <v>68.33</v>
      </c>
      <c r="K37" s="296">
        <v>219.28999999999996</v>
      </c>
      <c r="L37" s="296">
        <v>145.72999999999999</v>
      </c>
      <c r="M37" s="296">
        <v>0.89</v>
      </c>
      <c r="N37" s="296">
        <v>0</v>
      </c>
      <c r="O37" s="296">
        <v>0</v>
      </c>
      <c r="P37" s="296">
        <v>72.67</v>
      </c>
    </row>
    <row r="38" spans="1:16" ht="17.25" customHeight="1">
      <c r="A38" s="295" t="s">
        <v>3064</v>
      </c>
      <c r="B38" s="296">
        <v>1510.51</v>
      </c>
      <c r="C38" s="296">
        <v>1235.28</v>
      </c>
      <c r="D38" s="296">
        <v>0</v>
      </c>
      <c r="E38" s="296">
        <v>0</v>
      </c>
      <c r="F38" s="296">
        <v>0.13</v>
      </c>
      <c r="G38" s="296">
        <v>0</v>
      </c>
      <c r="H38" s="296">
        <v>0</v>
      </c>
      <c r="I38" s="296">
        <v>7.86</v>
      </c>
      <c r="J38" s="296">
        <v>267.24</v>
      </c>
      <c r="K38" s="296">
        <v>1510.51</v>
      </c>
      <c r="L38" s="296">
        <v>1091.2</v>
      </c>
      <c r="M38" s="296">
        <v>133.55000000000001</v>
      </c>
      <c r="N38" s="296">
        <v>0</v>
      </c>
      <c r="O38" s="296">
        <v>0</v>
      </c>
      <c r="P38" s="296">
        <v>285.76</v>
      </c>
    </row>
    <row r="39" spans="1:16" ht="17.25" customHeight="1">
      <c r="A39" s="295" t="s">
        <v>3065</v>
      </c>
      <c r="B39" s="296">
        <v>327.78</v>
      </c>
      <c r="C39" s="296">
        <v>186.91</v>
      </c>
      <c r="D39" s="296">
        <v>0</v>
      </c>
      <c r="E39" s="296">
        <v>0</v>
      </c>
      <c r="F39" s="296">
        <v>0</v>
      </c>
      <c r="G39" s="296">
        <v>0</v>
      </c>
      <c r="H39" s="296">
        <v>0</v>
      </c>
      <c r="I39" s="296">
        <v>4.41</v>
      </c>
      <c r="J39" s="296">
        <v>136.46</v>
      </c>
      <c r="K39" s="296">
        <v>327.78</v>
      </c>
      <c r="L39" s="296">
        <v>225.29</v>
      </c>
      <c r="M39" s="296">
        <v>14.39</v>
      </c>
      <c r="N39" s="296">
        <v>0</v>
      </c>
      <c r="O39" s="296">
        <v>0</v>
      </c>
      <c r="P39" s="296">
        <v>88.1</v>
      </c>
    </row>
    <row r="40" spans="1:16" ht="17.25" customHeight="1">
      <c r="A40" s="295" t="s">
        <v>3066</v>
      </c>
      <c r="B40" s="296">
        <v>1250.72</v>
      </c>
      <c r="C40" s="296">
        <v>1036.83</v>
      </c>
      <c r="D40" s="296">
        <v>0</v>
      </c>
      <c r="E40" s="296">
        <v>0</v>
      </c>
      <c r="F40" s="296">
        <v>0</v>
      </c>
      <c r="G40" s="296">
        <v>0</v>
      </c>
      <c r="H40" s="296">
        <v>0</v>
      </c>
      <c r="I40" s="296">
        <v>3.16</v>
      </c>
      <c r="J40" s="296">
        <v>210.73</v>
      </c>
      <c r="K40" s="296">
        <v>1250.72</v>
      </c>
      <c r="L40" s="296">
        <v>952.81</v>
      </c>
      <c r="M40" s="296">
        <v>87.96</v>
      </c>
      <c r="N40" s="296">
        <v>0</v>
      </c>
      <c r="O40" s="296">
        <v>0</v>
      </c>
      <c r="P40" s="296">
        <v>209.95</v>
      </c>
    </row>
    <row r="41" spans="1:16" ht="17.25" customHeight="1">
      <c r="A41" s="295" t="s">
        <v>2705</v>
      </c>
      <c r="B41" s="296">
        <v>2468.48</v>
      </c>
      <c r="C41" s="296">
        <v>1280.51</v>
      </c>
      <c r="D41" s="296">
        <v>0</v>
      </c>
      <c r="E41" s="296">
        <v>0</v>
      </c>
      <c r="F41" s="296">
        <v>0</v>
      </c>
      <c r="G41" s="296">
        <v>0</v>
      </c>
      <c r="H41" s="296">
        <v>0</v>
      </c>
      <c r="I41" s="296">
        <v>21.2</v>
      </c>
      <c r="J41" s="296">
        <v>1166.77</v>
      </c>
      <c r="K41" s="296">
        <v>2468.48</v>
      </c>
      <c r="L41" s="296">
        <v>1134.69</v>
      </c>
      <c r="M41" s="296">
        <v>156.46</v>
      </c>
      <c r="N41" s="296">
        <v>0</v>
      </c>
      <c r="O41" s="296">
        <v>0</v>
      </c>
      <c r="P41" s="296">
        <v>1177.33</v>
      </c>
    </row>
    <row r="42" spans="1:16" ht="17.25" customHeight="1">
      <c r="A42" s="295" t="s">
        <v>2706</v>
      </c>
      <c r="B42" s="296">
        <v>578.03</v>
      </c>
      <c r="C42" s="296">
        <v>459.89</v>
      </c>
      <c r="D42" s="296">
        <v>0</v>
      </c>
      <c r="E42" s="296">
        <v>0</v>
      </c>
      <c r="F42" s="296">
        <v>0</v>
      </c>
      <c r="G42" s="296">
        <v>0</v>
      </c>
      <c r="H42" s="296">
        <v>0</v>
      </c>
      <c r="I42" s="296">
        <v>11.65</v>
      </c>
      <c r="J42" s="296">
        <v>106.49</v>
      </c>
      <c r="K42" s="296">
        <v>578.03</v>
      </c>
      <c r="L42" s="296">
        <v>406.65</v>
      </c>
      <c r="M42" s="296">
        <v>48.53</v>
      </c>
      <c r="N42" s="296">
        <v>0</v>
      </c>
      <c r="O42" s="296">
        <v>0</v>
      </c>
      <c r="P42" s="296">
        <v>122.85</v>
      </c>
    </row>
    <row r="43" spans="1:16" ht="17.25" customHeight="1">
      <c r="A43" s="295" t="s">
        <v>2707</v>
      </c>
      <c r="B43" s="296">
        <v>1716.3899999999999</v>
      </c>
      <c r="C43" s="296">
        <v>1491.26</v>
      </c>
      <c r="D43" s="296">
        <v>0</v>
      </c>
      <c r="E43" s="296">
        <v>0</v>
      </c>
      <c r="F43" s="296">
        <v>0</v>
      </c>
      <c r="G43" s="296">
        <v>0</v>
      </c>
      <c r="H43" s="296">
        <v>0</v>
      </c>
      <c r="I43" s="296">
        <v>75.349999999999994</v>
      </c>
      <c r="J43" s="296">
        <v>149.78</v>
      </c>
      <c r="K43" s="296">
        <v>1716.3899999999999</v>
      </c>
      <c r="L43" s="296">
        <v>1351.26</v>
      </c>
      <c r="M43" s="296">
        <v>129.13</v>
      </c>
      <c r="N43" s="296">
        <v>0</v>
      </c>
      <c r="O43" s="296">
        <v>0</v>
      </c>
      <c r="P43" s="296">
        <v>236</v>
      </c>
    </row>
    <row r="44" spans="1:16" ht="17.25" customHeight="1">
      <c r="A44" s="295" t="s">
        <v>2709</v>
      </c>
      <c r="B44" s="296">
        <v>225.83</v>
      </c>
      <c r="C44" s="296">
        <v>155.37</v>
      </c>
      <c r="D44" s="296">
        <v>0</v>
      </c>
      <c r="E44" s="296">
        <v>0</v>
      </c>
      <c r="F44" s="296">
        <v>0</v>
      </c>
      <c r="G44" s="296">
        <v>0</v>
      </c>
      <c r="H44" s="296">
        <v>0</v>
      </c>
      <c r="I44" s="296">
        <v>0.03</v>
      </c>
      <c r="J44" s="296">
        <v>70.430000000000007</v>
      </c>
      <c r="K44" s="296">
        <v>225.82999999999998</v>
      </c>
      <c r="L44" s="296">
        <v>159.84</v>
      </c>
      <c r="M44" s="296">
        <v>2.88</v>
      </c>
      <c r="N44" s="296">
        <v>0</v>
      </c>
      <c r="O44" s="296">
        <v>0</v>
      </c>
      <c r="P44" s="296">
        <v>63.11</v>
      </c>
    </row>
    <row r="45" spans="1:16" ht="17.25" customHeight="1">
      <c r="A45" s="295" t="s">
        <v>2710</v>
      </c>
      <c r="B45" s="296">
        <v>1020.88</v>
      </c>
      <c r="C45" s="296">
        <v>908.99</v>
      </c>
      <c r="D45" s="296">
        <v>0</v>
      </c>
      <c r="E45" s="296">
        <v>0</v>
      </c>
      <c r="F45" s="296">
        <v>0</v>
      </c>
      <c r="G45" s="296">
        <v>0</v>
      </c>
      <c r="H45" s="296">
        <v>0</v>
      </c>
      <c r="I45" s="296">
        <v>0.16</v>
      </c>
      <c r="J45" s="296">
        <v>111.73</v>
      </c>
      <c r="K45" s="296">
        <v>1020.88</v>
      </c>
      <c r="L45" s="296">
        <v>869.92</v>
      </c>
      <c r="M45" s="296">
        <v>34.71</v>
      </c>
      <c r="N45" s="296">
        <v>0</v>
      </c>
      <c r="O45" s="296">
        <v>0</v>
      </c>
      <c r="P45" s="296">
        <v>116.25</v>
      </c>
    </row>
    <row r="46" spans="1:16" ht="17.25" customHeight="1">
      <c r="A46" s="295" t="s">
        <v>2708</v>
      </c>
      <c r="B46" s="296">
        <v>1077.8699999999999</v>
      </c>
      <c r="C46" s="296">
        <v>863.29</v>
      </c>
      <c r="D46" s="296">
        <v>0</v>
      </c>
      <c r="E46" s="296">
        <v>0</v>
      </c>
      <c r="F46" s="296">
        <v>0</v>
      </c>
      <c r="G46" s="296">
        <v>0</v>
      </c>
      <c r="H46" s="296">
        <v>0</v>
      </c>
      <c r="I46" s="296">
        <v>23.65</v>
      </c>
      <c r="J46" s="296">
        <v>190.93</v>
      </c>
      <c r="K46" s="296">
        <v>1077.8700000000001</v>
      </c>
      <c r="L46" s="296">
        <v>784.08</v>
      </c>
      <c r="M46" s="296">
        <v>70.73</v>
      </c>
      <c r="N46" s="296">
        <v>0</v>
      </c>
      <c r="O46" s="296">
        <v>0</v>
      </c>
      <c r="P46" s="296">
        <v>223.06</v>
      </c>
    </row>
    <row r="47" spans="1:16" ht="17.25" customHeight="1">
      <c r="A47" s="295" t="s">
        <v>2712</v>
      </c>
      <c r="B47" s="296">
        <v>233.96</v>
      </c>
      <c r="C47" s="296">
        <v>146.27000000000001</v>
      </c>
      <c r="D47" s="296">
        <v>0</v>
      </c>
      <c r="E47" s="296">
        <v>0</v>
      </c>
      <c r="F47" s="296">
        <v>0</v>
      </c>
      <c r="G47" s="296">
        <v>0</v>
      </c>
      <c r="H47" s="296">
        <v>0</v>
      </c>
      <c r="I47" s="296">
        <v>0.03</v>
      </c>
      <c r="J47" s="296">
        <v>87.66</v>
      </c>
      <c r="K47" s="296">
        <v>233.95999999999998</v>
      </c>
      <c r="L47" s="296">
        <v>127.07</v>
      </c>
      <c r="M47" s="296">
        <v>2.85</v>
      </c>
      <c r="N47" s="296">
        <v>0</v>
      </c>
      <c r="O47" s="296">
        <v>0</v>
      </c>
      <c r="P47" s="296">
        <v>104.04</v>
      </c>
    </row>
    <row r="48" spans="1:16" ht="17.25" customHeight="1">
      <c r="A48" s="295" t="s">
        <v>2714</v>
      </c>
      <c r="B48" s="296">
        <v>117.82</v>
      </c>
      <c r="C48" s="296">
        <v>93.11</v>
      </c>
      <c r="D48" s="296">
        <v>0</v>
      </c>
      <c r="E48" s="296">
        <v>0</v>
      </c>
      <c r="F48" s="296">
        <v>0</v>
      </c>
      <c r="G48" s="296">
        <v>0</v>
      </c>
      <c r="H48" s="296">
        <v>0</v>
      </c>
      <c r="I48" s="296">
        <v>3.72</v>
      </c>
      <c r="J48" s="296">
        <v>20.99</v>
      </c>
      <c r="K48" s="296">
        <v>117.82</v>
      </c>
      <c r="L48" s="296">
        <v>95.55</v>
      </c>
      <c r="M48" s="296">
        <v>0</v>
      </c>
      <c r="N48" s="296">
        <v>0</v>
      </c>
      <c r="O48" s="296">
        <v>0</v>
      </c>
      <c r="P48" s="296">
        <v>22.27</v>
      </c>
    </row>
    <row r="49" spans="1:16" ht="17.25" customHeight="1">
      <c r="A49" s="295" t="s">
        <v>2713</v>
      </c>
      <c r="B49" s="296">
        <v>1231.44</v>
      </c>
      <c r="C49" s="296">
        <v>1078.5999999999999</v>
      </c>
      <c r="D49" s="296">
        <v>0</v>
      </c>
      <c r="E49" s="296">
        <v>0</v>
      </c>
      <c r="F49" s="296">
        <v>0</v>
      </c>
      <c r="G49" s="296">
        <v>0</v>
      </c>
      <c r="H49" s="296">
        <v>0</v>
      </c>
      <c r="I49" s="296">
        <v>1.43</v>
      </c>
      <c r="J49" s="296">
        <v>151.41</v>
      </c>
      <c r="K49" s="296">
        <v>1231.44</v>
      </c>
      <c r="L49" s="296">
        <v>1012.3</v>
      </c>
      <c r="M49" s="296">
        <v>77.62</v>
      </c>
      <c r="N49" s="296">
        <v>0</v>
      </c>
      <c r="O49" s="296">
        <v>0</v>
      </c>
      <c r="P49" s="296">
        <v>141.52000000000001</v>
      </c>
    </row>
    <row r="50" spans="1:16" ht="17.25" customHeight="1">
      <c r="A50" s="295" t="s">
        <v>2715</v>
      </c>
      <c r="B50" s="296">
        <v>235.31</v>
      </c>
      <c r="C50" s="296">
        <v>191.36</v>
      </c>
      <c r="D50" s="296">
        <v>0</v>
      </c>
      <c r="E50" s="296">
        <v>0</v>
      </c>
      <c r="F50" s="296">
        <v>0</v>
      </c>
      <c r="G50" s="296">
        <v>0</v>
      </c>
      <c r="H50" s="296">
        <v>0</v>
      </c>
      <c r="I50" s="296">
        <v>0</v>
      </c>
      <c r="J50" s="296">
        <v>43.95</v>
      </c>
      <c r="K50" s="296">
        <v>235.31000000000003</v>
      </c>
      <c r="L50" s="296">
        <v>187.33</v>
      </c>
      <c r="M50" s="296">
        <v>5.27</v>
      </c>
      <c r="N50" s="296">
        <v>0</v>
      </c>
      <c r="O50" s="296">
        <v>0</v>
      </c>
      <c r="P50" s="296">
        <v>42.71</v>
      </c>
    </row>
    <row r="51" spans="1:16" ht="17.25" customHeight="1">
      <c r="A51" s="295" t="s">
        <v>3067</v>
      </c>
      <c r="B51" s="296">
        <v>211.67</v>
      </c>
      <c r="C51" s="296">
        <v>189.47</v>
      </c>
      <c r="D51" s="296">
        <v>0</v>
      </c>
      <c r="E51" s="296">
        <v>0</v>
      </c>
      <c r="F51" s="296">
        <v>0</v>
      </c>
      <c r="G51" s="296">
        <v>0</v>
      </c>
      <c r="H51" s="296">
        <v>0</v>
      </c>
      <c r="I51" s="296">
        <v>0</v>
      </c>
      <c r="J51" s="296">
        <v>22.2</v>
      </c>
      <c r="K51" s="296">
        <v>211.67</v>
      </c>
      <c r="L51" s="296">
        <v>208.42</v>
      </c>
      <c r="M51" s="296">
        <v>0</v>
      </c>
      <c r="N51" s="296">
        <v>0</v>
      </c>
      <c r="O51" s="296">
        <v>0</v>
      </c>
      <c r="P51" s="296">
        <v>3.25</v>
      </c>
    </row>
    <row r="52" spans="1:16" ht="17.25" customHeight="1">
      <c r="A52" s="295" t="s">
        <v>3068</v>
      </c>
      <c r="B52" s="296">
        <v>1098.22</v>
      </c>
      <c r="C52" s="296">
        <v>890.24</v>
      </c>
      <c r="D52" s="296">
        <v>0</v>
      </c>
      <c r="E52" s="296">
        <v>0</v>
      </c>
      <c r="F52" s="296">
        <v>0</v>
      </c>
      <c r="G52" s="296">
        <v>0</v>
      </c>
      <c r="H52" s="296">
        <v>0</v>
      </c>
      <c r="I52" s="296">
        <v>23.71</v>
      </c>
      <c r="J52" s="296">
        <v>184.27</v>
      </c>
      <c r="K52" s="296">
        <v>1098.22</v>
      </c>
      <c r="L52" s="296">
        <v>908.37</v>
      </c>
      <c r="M52" s="296">
        <v>46.58</v>
      </c>
      <c r="N52" s="296">
        <v>0</v>
      </c>
      <c r="O52" s="296">
        <v>0</v>
      </c>
      <c r="P52" s="296">
        <v>143.27000000000001</v>
      </c>
    </row>
    <row r="53" spans="1:16" ht="17.25" customHeight="1">
      <c r="A53" s="295" t="s">
        <v>2726</v>
      </c>
      <c r="B53" s="296">
        <v>1942.45</v>
      </c>
      <c r="C53" s="296">
        <v>1737.67</v>
      </c>
      <c r="D53" s="296">
        <v>0</v>
      </c>
      <c r="E53" s="296">
        <v>0</v>
      </c>
      <c r="F53" s="296">
        <v>0</v>
      </c>
      <c r="G53" s="296">
        <v>0</v>
      </c>
      <c r="H53" s="296">
        <v>0</v>
      </c>
      <c r="I53" s="296">
        <v>0.24</v>
      </c>
      <c r="J53" s="296">
        <v>204.54</v>
      </c>
      <c r="K53" s="296">
        <v>1942.45</v>
      </c>
      <c r="L53" s="296">
        <v>1531.43</v>
      </c>
      <c r="M53" s="296">
        <v>207.7</v>
      </c>
      <c r="N53" s="296">
        <v>0</v>
      </c>
      <c r="O53" s="296">
        <v>0</v>
      </c>
      <c r="P53" s="296">
        <v>203.32</v>
      </c>
    </row>
    <row r="54" spans="1:16" ht="17.25" customHeight="1">
      <c r="A54" s="295" t="s">
        <v>2727</v>
      </c>
      <c r="B54" s="296">
        <v>1584.52</v>
      </c>
      <c r="C54" s="296">
        <v>1399.47</v>
      </c>
      <c r="D54" s="296">
        <v>0</v>
      </c>
      <c r="E54" s="296">
        <v>0</v>
      </c>
      <c r="F54" s="296">
        <v>0</v>
      </c>
      <c r="G54" s="296">
        <v>0</v>
      </c>
      <c r="H54" s="296">
        <v>0</v>
      </c>
      <c r="I54" s="296">
        <v>8.18</v>
      </c>
      <c r="J54" s="296">
        <v>176.87</v>
      </c>
      <c r="K54" s="296">
        <v>1584.5199999999998</v>
      </c>
      <c r="L54" s="296">
        <v>1262.08</v>
      </c>
      <c r="M54" s="296">
        <v>135.37</v>
      </c>
      <c r="N54" s="296">
        <v>0</v>
      </c>
      <c r="O54" s="296">
        <v>0</v>
      </c>
      <c r="P54" s="296">
        <v>187.07</v>
      </c>
    </row>
    <row r="55" spans="1:16" ht="17.25" customHeight="1">
      <c r="A55" s="295" t="s">
        <v>2728</v>
      </c>
      <c r="B55" s="296">
        <v>592.26</v>
      </c>
      <c r="C55" s="296">
        <v>506.92</v>
      </c>
      <c r="D55" s="296">
        <v>0</v>
      </c>
      <c r="E55" s="296">
        <v>0</v>
      </c>
      <c r="F55" s="296">
        <v>0</v>
      </c>
      <c r="G55" s="296">
        <v>0</v>
      </c>
      <c r="H55" s="296">
        <v>0</v>
      </c>
      <c r="I55" s="296">
        <v>0.05</v>
      </c>
      <c r="J55" s="296">
        <v>85.29</v>
      </c>
      <c r="K55" s="296">
        <v>592.26</v>
      </c>
      <c r="L55" s="296">
        <v>398.44</v>
      </c>
      <c r="M55" s="296">
        <v>33.520000000000003</v>
      </c>
      <c r="N55" s="296">
        <v>0</v>
      </c>
      <c r="O55" s="296">
        <v>0</v>
      </c>
      <c r="P55" s="296">
        <v>160.30000000000001</v>
      </c>
    </row>
    <row r="56" spans="1:16" ht="17.25" customHeight="1">
      <c r="A56" s="295" t="s">
        <v>2722</v>
      </c>
      <c r="B56" s="296">
        <v>1310.99</v>
      </c>
      <c r="C56" s="296">
        <v>1167.3499999999999</v>
      </c>
      <c r="D56" s="296">
        <v>0</v>
      </c>
      <c r="E56" s="296">
        <v>0</v>
      </c>
      <c r="F56" s="296">
        <v>0</v>
      </c>
      <c r="G56" s="296">
        <v>0</v>
      </c>
      <c r="H56" s="296">
        <v>0</v>
      </c>
      <c r="I56" s="296">
        <v>0.16</v>
      </c>
      <c r="J56" s="296">
        <v>143.47999999999999</v>
      </c>
      <c r="K56" s="296">
        <v>1310.99</v>
      </c>
      <c r="L56" s="296">
        <v>1008.25</v>
      </c>
      <c r="M56" s="296">
        <v>116.97</v>
      </c>
      <c r="N56" s="296">
        <v>0</v>
      </c>
      <c r="O56" s="296">
        <v>0</v>
      </c>
      <c r="P56" s="296">
        <v>185.77</v>
      </c>
    </row>
    <row r="57" spans="1:16" ht="17.25" customHeight="1">
      <c r="A57" s="295" t="s">
        <v>2719</v>
      </c>
      <c r="B57" s="296">
        <v>508.52</v>
      </c>
      <c r="C57" s="296">
        <v>433.01</v>
      </c>
      <c r="D57" s="296">
        <v>0</v>
      </c>
      <c r="E57" s="296">
        <v>0</v>
      </c>
      <c r="F57" s="296">
        <v>0</v>
      </c>
      <c r="G57" s="296">
        <v>0</v>
      </c>
      <c r="H57" s="296">
        <v>0</v>
      </c>
      <c r="I57" s="296">
        <v>7.52</v>
      </c>
      <c r="J57" s="296">
        <v>67.989999999999995</v>
      </c>
      <c r="K57" s="296">
        <v>508.52000000000004</v>
      </c>
      <c r="L57" s="296">
        <v>395.16</v>
      </c>
      <c r="M57" s="296">
        <v>34.94</v>
      </c>
      <c r="N57" s="296">
        <v>0</v>
      </c>
      <c r="O57" s="296">
        <v>0</v>
      </c>
      <c r="P57" s="296">
        <v>78.42</v>
      </c>
    </row>
    <row r="58" spans="1:16" ht="17.25" customHeight="1">
      <c r="A58" s="295" t="s">
        <v>2720</v>
      </c>
      <c r="B58" s="296">
        <v>834.25</v>
      </c>
      <c r="C58" s="296">
        <v>697.99</v>
      </c>
      <c r="D58" s="296">
        <v>0</v>
      </c>
      <c r="E58" s="296">
        <v>0</v>
      </c>
      <c r="F58" s="296">
        <v>0</v>
      </c>
      <c r="G58" s="296">
        <v>0</v>
      </c>
      <c r="H58" s="296">
        <v>0</v>
      </c>
      <c r="I58" s="296">
        <v>14.47</v>
      </c>
      <c r="J58" s="296">
        <v>121.79</v>
      </c>
      <c r="K58" s="296">
        <v>834.25</v>
      </c>
      <c r="L58" s="296">
        <v>696.31</v>
      </c>
      <c r="M58" s="296">
        <v>61.86</v>
      </c>
      <c r="N58" s="296">
        <v>0</v>
      </c>
      <c r="O58" s="296">
        <v>0</v>
      </c>
      <c r="P58" s="296">
        <v>76.08</v>
      </c>
    </row>
    <row r="59" spans="1:16" ht="17.25" customHeight="1">
      <c r="A59" s="295" t="s">
        <v>2721</v>
      </c>
      <c r="B59" s="296">
        <v>2969.0499999999997</v>
      </c>
      <c r="C59" s="296">
        <v>2646.12</v>
      </c>
      <c r="D59" s="296">
        <v>1</v>
      </c>
      <c r="E59" s="296">
        <v>0</v>
      </c>
      <c r="F59" s="296">
        <v>0</v>
      </c>
      <c r="G59" s="296">
        <v>0</v>
      </c>
      <c r="H59" s="296">
        <v>0</v>
      </c>
      <c r="I59" s="296">
        <v>1.52</v>
      </c>
      <c r="J59" s="296">
        <v>320.41000000000003</v>
      </c>
      <c r="K59" s="296">
        <v>2969.0499999999997</v>
      </c>
      <c r="L59" s="296">
        <v>2335.52</v>
      </c>
      <c r="M59" s="296">
        <v>430.89</v>
      </c>
      <c r="N59" s="296">
        <v>0</v>
      </c>
      <c r="O59" s="296">
        <v>0</v>
      </c>
      <c r="P59" s="296">
        <v>202.64</v>
      </c>
    </row>
    <row r="60" spans="1:16" ht="17.25" customHeight="1">
      <c r="A60" s="295" t="s">
        <v>2723</v>
      </c>
      <c r="B60" s="296">
        <v>1866.7600000000002</v>
      </c>
      <c r="C60" s="296">
        <v>1677.89</v>
      </c>
      <c r="D60" s="296">
        <v>0</v>
      </c>
      <c r="E60" s="296">
        <v>0</v>
      </c>
      <c r="F60" s="296">
        <v>0</v>
      </c>
      <c r="G60" s="296">
        <v>0</v>
      </c>
      <c r="H60" s="296">
        <v>0</v>
      </c>
      <c r="I60" s="296">
        <v>0.21</v>
      </c>
      <c r="J60" s="296">
        <v>188.66</v>
      </c>
      <c r="K60" s="296">
        <v>1866.76</v>
      </c>
      <c r="L60" s="296">
        <v>1543.24</v>
      </c>
      <c r="M60" s="296">
        <v>181.8</v>
      </c>
      <c r="N60" s="296">
        <v>0</v>
      </c>
      <c r="O60" s="296">
        <v>0</v>
      </c>
      <c r="P60" s="296">
        <v>141.72</v>
      </c>
    </row>
    <row r="61" spans="1:16" ht="17.25" customHeight="1">
      <c r="A61" s="295" t="s">
        <v>2724</v>
      </c>
      <c r="B61" s="296">
        <v>1932.02</v>
      </c>
      <c r="C61" s="296">
        <v>1640.62</v>
      </c>
      <c r="D61" s="296">
        <v>0</v>
      </c>
      <c r="E61" s="296">
        <v>0</v>
      </c>
      <c r="F61" s="296">
        <v>10.36</v>
      </c>
      <c r="G61" s="296">
        <v>0</v>
      </c>
      <c r="H61" s="296">
        <v>0</v>
      </c>
      <c r="I61" s="296">
        <v>1.68</v>
      </c>
      <c r="J61" s="296">
        <v>279.36</v>
      </c>
      <c r="K61" s="296">
        <v>1932.02</v>
      </c>
      <c r="L61" s="296">
        <v>1498.21</v>
      </c>
      <c r="M61" s="296">
        <v>108.08</v>
      </c>
      <c r="N61" s="296">
        <v>0</v>
      </c>
      <c r="O61" s="296">
        <v>0</v>
      </c>
      <c r="P61" s="296">
        <v>325.73</v>
      </c>
    </row>
    <row r="62" spans="1:16" ht="17.25" customHeight="1">
      <c r="A62" s="295" t="s">
        <v>2718</v>
      </c>
      <c r="B62" s="296">
        <v>344.84</v>
      </c>
      <c r="C62" s="296">
        <v>280.83</v>
      </c>
      <c r="D62" s="296">
        <v>0</v>
      </c>
      <c r="E62" s="296">
        <v>0</v>
      </c>
      <c r="F62" s="296">
        <v>0</v>
      </c>
      <c r="G62" s="296">
        <v>0</v>
      </c>
      <c r="H62" s="296">
        <v>0</v>
      </c>
      <c r="I62" s="296">
        <v>0.38</v>
      </c>
      <c r="J62" s="296">
        <v>63.63</v>
      </c>
      <c r="K62" s="296">
        <v>344.84</v>
      </c>
      <c r="L62" s="296">
        <v>303.58999999999997</v>
      </c>
      <c r="M62" s="296">
        <v>8.81</v>
      </c>
      <c r="N62" s="296">
        <v>0</v>
      </c>
      <c r="O62" s="296">
        <v>0</v>
      </c>
      <c r="P62" s="296">
        <v>32.44</v>
      </c>
    </row>
    <row r="63" spans="1:16" ht="17.25" customHeight="1">
      <c r="A63" s="295" t="s">
        <v>2717</v>
      </c>
      <c r="B63" s="296">
        <v>311.49</v>
      </c>
      <c r="C63" s="296">
        <v>276.58</v>
      </c>
      <c r="D63" s="296">
        <v>0</v>
      </c>
      <c r="E63" s="296">
        <v>0</v>
      </c>
      <c r="F63" s="296">
        <v>0</v>
      </c>
      <c r="G63" s="296">
        <v>0</v>
      </c>
      <c r="H63" s="296">
        <v>0</v>
      </c>
      <c r="I63" s="296">
        <v>5.6</v>
      </c>
      <c r="J63" s="296">
        <v>29.31</v>
      </c>
      <c r="K63" s="296">
        <v>311.49</v>
      </c>
      <c r="L63" s="296">
        <v>246.94</v>
      </c>
      <c r="M63" s="296">
        <v>21.29</v>
      </c>
      <c r="N63" s="296">
        <v>0</v>
      </c>
      <c r="O63" s="296">
        <v>0</v>
      </c>
      <c r="P63" s="296">
        <v>43.26</v>
      </c>
    </row>
    <row r="64" spans="1:16" ht="17.25" customHeight="1">
      <c r="A64" s="295" t="s">
        <v>3069</v>
      </c>
      <c r="B64" s="296">
        <v>949.73</v>
      </c>
      <c r="C64" s="296">
        <v>922.76</v>
      </c>
      <c r="D64" s="296">
        <v>0</v>
      </c>
      <c r="E64" s="296">
        <v>0</v>
      </c>
      <c r="F64" s="296">
        <v>0</v>
      </c>
      <c r="G64" s="296">
        <v>0</v>
      </c>
      <c r="H64" s="296">
        <v>0</v>
      </c>
      <c r="I64" s="296">
        <v>26.97</v>
      </c>
      <c r="J64" s="296">
        <v>0</v>
      </c>
      <c r="K64" s="296">
        <v>949.73</v>
      </c>
      <c r="L64" s="296">
        <v>772.92</v>
      </c>
      <c r="M64" s="296">
        <v>132.71</v>
      </c>
      <c r="N64" s="296">
        <v>0</v>
      </c>
      <c r="O64" s="296">
        <v>0</v>
      </c>
      <c r="P64" s="296">
        <v>44.1</v>
      </c>
    </row>
    <row r="65" spans="1:16" ht="17.25" customHeight="1">
      <c r="A65" s="295" t="s">
        <v>2729</v>
      </c>
      <c r="B65" s="296">
        <v>1712.11</v>
      </c>
      <c r="C65" s="296">
        <v>1409.15</v>
      </c>
      <c r="D65" s="296">
        <v>0</v>
      </c>
      <c r="E65" s="296">
        <v>0</v>
      </c>
      <c r="F65" s="296">
        <v>0</v>
      </c>
      <c r="G65" s="296">
        <v>0</v>
      </c>
      <c r="H65" s="296">
        <v>0</v>
      </c>
      <c r="I65" s="296">
        <v>2.12</v>
      </c>
      <c r="J65" s="296">
        <v>300.83999999999997</v>
      </c>
      <c r="K65" s="296">
        <v>1712.1100000000001</v>
      </c>
      <c r="L65" s="296">
        <v>1252.9000000000001</v>
      </c>
      <c r="M65" s="296">
        <v>118.21</v>
      </c>
      <c r="N65" s="296">
        <v>0</v>
      </c>
      <c r="O65" s="296">
        <v>0</v>
      </c>
      <c r="P65" s="296">
        <v>341</v>
      </c>
    </row>
    <row r="66" spans="1:16" ht="17.25" customHeight="1">
      <c r="A66" s="295" t="s">
        <v>2730</v>
      </c>
      <c r="B66" s="296">
        <v>1813.4900000000002</v>
      </c>
      <c r="C66" s="296">
        <v>1619.94</v>
      </c>
      <c r="D66" s="296">
        <v>0</v>
      </c>
      <c r="E66" s="296">
        <v>0</v>
      </c>
      <c r="F66" s="296">
        <v>0</v>
      </c>
      <c r="G66" s="296">
        <v>0</v>
      </c>
      <c r="H66" s="296">
        <v>0</v>
      </c>
      <c r="I66" s="296">
        <v>0.19</v>
      </c>
      <c r="J66" s="296">
        <v>193.36</v>
      </c>
      <c r="K66" s="296">
        <v>1813.4899999999998</v>
      </c>
      <c r="L66" s="296">
        <v>1416.33</v>
      </c>
      <c r="M66" s="296">
        <v>36.619999999999997</v>
      </c>
      <c r="N66" s="296">
        <v>0</v>
      </c>
      <c r="O66" s="296">
        <v>0</v>
      </c>
      <c r="P66" s="296">
        <v>360.54</v>
      </c>
    </row>
    <row r="67" spans="1:16" ht="17.25" customHeight="1">
      <c r="A67" s="295" t="s">
        <v>2732</v>
      </c>
      <c r="B67" s="296">
        <v>201.44</v>
      </c>
      <c r="C67" s="296">
        <v>177.29</v>
      </c>
      <c r="D67" s="296">
        <v>0</v>
      </c>
      <c r="E67" s="296">
        <v>0</v>
      </c>
      <c r="F67" s="296">
        <v>0</v>
      </c>
      <c r="G67" s="296">
        <v>0</v>
      </c>
      <c r="H67" s="296">
        <v>0</v>
      </c>
      <c r="I67" s="296">
        <v>0.01</v>
      </c>
      <c r="J67" s="296">
        <v>24.14</v>
      </c>
      <c r="K67" s="296">
        <v>201.44</v>
      </c>
      <c r="L67" s="296">
        <v>170.54</v>
      </c>
      <c r="M67" s="296">
        <v>4.3499999999999996</v>
      </c>
      <c r="N67" s="296">
        <v>0</v>
      </c>
      <c r="O67" s="296">
        <v>0</v>
      </c>
      <c r="P67" s="296">
        <v>26.55</v>
      </c>
    </row>
    <row r="68" spans="1:16" ht="17.25" customHeight="1">
      <c r="A68" s="295" t="s">
        <v>2731</v>
      </c>
      <c r="B68" s="296">
        <v>136.1</v>
      </c>
      <c r="C68" s="296">
        <v>74.38</v>
      </c>
      <c r="D68" s="296">
        <v>0</v>
      </c>
      <c r="E68" s="296">
        <v>0</v>
      </c>
      <c r="F68" s="296">
        <v>0</v>
      </c>
      <c r="G68" s="296">
        <v>0</v>
      </c>
      <c r="H68" s="296">
        <v>0</v>
      </c>
      <c r="I68" s="296">
        <v>0</v>
      </c>
      <c r="J68" s="296">
        <v>61.72</v>
      </c>
      <c r="K68" s="296">
        <v>136.1</v>
      </c>
      <c r="L68" s="296">
        <v>116.85</v>
      </c>
      <c r="M68" s="296">
        <v>0</v>
      </c>
      <c r="N68" s="296">
        <v>0</v>
      </c>
      <c r="O68" s="296">
        <v>0</v>
      </c>
      <c r="P68" s="296">
        <v>19.25</v>
      </c>
    </row>
    <row r="69" spans="1:16" ht="17.25" customHeight="1">
      <c r="A69" s="295" t="s">
        <v>2733</v>
      </c>
      <c r="B69" s="296">
        <v>724.79</v>
      </c>
      <c r="C69" s="296">
        <v>558.42999999999995</v>
      </c>
      <c r="D69" s="296">
        <v>0</v>
      </c>
      <c r="E69" s="296">
        <v>0</v>
      </c>
      <c r="F69" s="296">
        <v>0</v>
      </c>
      <c r="G69" s="296">
        <v>0</v>
      </c>
      <c r="H69" s="296">
        <v>0</v>
      </c>
      <c r="I69" s="296">
        <v>63.78</v>
      </c>
      <c r="J69" s="296">
        <v>102.58</v>
      </c>
      <c r="K69" s="296">
        <v>724.79</v>
      </c>
      <c r="L69" s="296">
        <v>516.80999999999995</v>
      </c>
      <c r="M69" s="296">
        <v>34</v>
      </c>
      <c r="N69" s="296">
        <v>0</v>
      </c>
      <c r="O69" s="296">
        <v>0</v>
      </c>
      <c r="P69" s="296">
        <v>173.98</v>
      </c>
    </row>
    <row r="70" spans="1:16" ht="17.25" customHeight="1">
      <c r="A70" s="295" t="s">
        <v>2725</v>
      </c>
      <c r="B70" s="296">
        <v>1567.22</v>
      </c>
      <c r="C70" s="296">
        <v>1373.97</v>
      </c>
      <c r="D70" s="296">
        <v>0</v>
      </c>
      <c r="E70" s="296">
        <v>0</v>
      </c>
      <c r="F70" s="296">
        <v>0</v>
      </c>
      <c r="G70" s="296">
        <v>0</v>
      </c>
      <c r="H70" s="296">
        <v>0</v>
      </c>
      <c r="I70" s="296">
        <v>0.1</v>
      </c>
      <c r="J70" s="296">
        <v>193.15</v>
      </c>
      <c r="K70" s="296">
        <v>1567.22</v>
      </c>
      <c r="L70" s="296">
        <v>1228.3800000000001</v>
      </c>
      <c r="M70" s="296">
        <v>135.30000000000001</v>
      </c>
      <c r="N70" s="296">
        <v>0</v>
      </c>
      <c r="O70" s="296">
        <v>0</v>
      </c>
      <c r="P70" s="296">
        <v>203.54</v>
      </c>
    </row>
    <row r="71" spans="1:16" ht="17.25" customHeight="1">
      <c r="A71" s="295" t="s">
        <v>2734</v>
      </c>
      <c r="B71" s="296">
        <v>1334.38</v>
      </c>
      <c r="C71" s="296">
        <v>1147.93</v>
      </c>
      <c r="D71" s="296">
        <v>0</v>
      </c>
      <c r="E71" s="296">
        <v>0</v>
      </c>
      <c r="F71" s="296">
        <v>8.0399999999999991</v>
      </c>
      <c r="G71" s="296">
        <v>0</v>
      </c>
      <c r="H71" s="296">
        <v>0</v>
      </c>
      <c r="I71" s="296">
        <v>8.14</v>
      </c>
      <c r="J71" s="296">
        <v>170.27</v>
      </c>
      <c r="K71" s="296">
        <v>1334.38</v>
      </c>
      <c r="L71" s="296">
        <v>1101.1600000000001</v>
      </c>
      <c r="M71" s="296">
        <v>92.61</v>
      </c>
      <c r="N71" s="296">
        <v>0</v>
      </c>
      <c r="O71" s="296">
        <v>0</v>
      </c>
      <c r="P71" s="296">
        <v>140.61000000000001</v>
      </c>
    </row>
    <row r="72" spans="1:16" ht="17.25" customHeight="1">
      <c r="A72" s="295" t="s">
        <v>2716</v>
      </c>
      <c r="B72" s="296">
        <v>210.23000000000002</v>
      </c>
      <c r="C72" s="296">
        <v>137.05000000000001</v>
      </c>
      <c r="D72" s="296">
        <v>0</v>
      </c>
      <c r="E72" s="296">
        <v>0</v>
      </c>
      <c r="F72" s="296">
        <v>0</v>
      </c>
      <c r="G72" s="296">
        <v>0</v>
      </c>
      <c r="H72" s="296">
        <v>0</v>
      </c>
      <c r="I72" s="296">
        <v>0</v>
      </c>
      <c r="J72" s="296">
        <v>73.180000000000007</v>
      </c>
      <c r="K72" s="296">
        <v>210.23</v>
      </c>
      <c r="L72" s="296">
        <v>162.49</v>
      </c>
      <c r="M72" s="296">
        <v>18.079999999999998</v>
      </c>
      <c r="N72" s="296">
        <v>0</v>
      </c>
      <c r="O72" s="296">
        <v>0</v>
      </c>
      <c r="P72" s="296">
        <v>29.66</v>
      </c>
    </row>
    <row r="73" spans="1:16" ht="17.25" customHeight="1">
      <c r="A73" s="295" t="s">
        <v>2735</v>
      </c>
      <c r="B73" s="296">
        <v>1163.01</v>
      </c>
      <c r="C73" s="296">
        <v>995.96</v>
      </c>
      <c r="D73" s="296">
        <v>0</v>
      </c>
      <c r="E73" s="296">
        <v>0</v>
      </c>
      <c r="F73" s="296">
        <v>0</v>
      </c>
      <c r="G73" s="296">
        <v>0</v>
      </c>
      <c r="H73" s="296">
        <v>0</v>
      </c>
      <c r="I73" s="296">
        <v>0.63</v>
      </c>
      <c r="J73" s="296">
        <v>166.42</v>
      </c>
      <c r="K73" s="296">
        <v>1163.01</v>
      </c>
      <c r="L73" s="296">
        <v>998.86</v>
      </c>
      <c r="M73" s="296">
        <v>59.88</v>
      </c>
      <c r="N73" s="296">
        <v>0</v>
      </c>
      <c r="O73" s="296">
        <v>0</v>
      </c>
      <c r="P73" s="296">
        <v>104.27</v>
      </c>
    </row>
    <row r="74" spans="1:16" ht="17.25" customHeight="1">
      <c r="A74" s="295" t="s">
        <v>3070</v>
      </c>
      <c r="B74" s="296">
        <v>2148.7199999999998</v>
      </c>
      <c r="C74" s="296">
        <v>1834.29</v>
      </c>
      <c r="D74" s="296">
        <v>0</v>
      </c>
      <c r="E74" s="296">
        <v>0</v>
      </c>
      <c r="F74" s="296">
        <v>0</v>
      </c>
      <c r="G74" s="296">
        <v>0</v>
      </c>
      <c r="H74" s="296">
        <v>0</v>
      </c>
      <c r="I74" s="296">
        <v>1.84</v>
      </c>
      <c r="J74" s="296">
        <v>312.58999999999997</v>
      </c>
      <c r="K74" s="296">
        <v>2148.7199999999998</v>
      </c>
      <c r="L74" s="296">
        <v>1541.92</v>
      </c>
      <c r="M74" s="296">
        <v>370.34</v>
      </c>
      <c r="N74" s="296">
        <v>0</v>
      </c>
      <c r="O74" s="296">
        <v>0</v>
      </c>
      <c r="P74" s="296">
        <v>236.46</v>
      </c>
    </row>
    <row r="75" spans="1:16" ht="17.25" customHeight="1">
      <c r="A75" s="295" t="s">
        <v>3071</v>
      </c>
      <c r="B75" s="296">
        <v>3103</v>
      </c>
      <c r="C75" s="296">
        <v>2703.4</v>
      </c>
      <c r="D75" s="296">
        <v>0</v>
      </c>
      <c r="E75" s="296">
        <v>0</v>
      </c>
      <c r="F75" s="296">
        <v>0</v>
      </c>
      <c r="G75" s="296">
        <v>0</v>
      </c>
      <c r="H75" s="296">
        <v>0</v>
      </c>
      <c r="I75" s="296">
        <v>24.44</v>
      </c>
      <c r="J75" s="296">
        <v>375.16</v>
      </c>
      <c r="K75" s="296">
        <v>3103</v>
      </c>
      <c r="L75" s="296">
        <v>2801.48</v>
      </c>
      <c r="M75" s="296">
        <v>231.34</v>
      </c>
      <c r="N75" s="296">
        <v>0</v>
      </c>
      <c r="O75" s="296">
        <v>0</v>
      </c>
      <c r="P75" s="296">
        <v>70.180000000000007</v>
      </c>
    </row>
    <row r="76" spans="1:16" ht="17.25" customHeight="1">
      <c r="A76" s="295" t="s">
        <v>2672</v>
      </c>
      <c r="B76" s="296">
        <v>1911.89</v>
      </c>
      <c r="C76" s="296">
        <v>1795.89</v>
      </c>
      <c r="D76" s="296">
        <v>0</v>
      </c>
      <c r="E76" s="296">
        <v>0</v>
      </c>
      <c r="F76" s="296">
        <v>115.75</v>
      </c>
      <c r="G76" s="296">
        <v>0</v>
      </c>
      <c r="H76" s="296">
        <v>0</v>
      </c>
      <c r="I76" s="296">
        <v>0</v>
      </c>
      <c r="J76" s="296">
        <v>0.25</v>
      </c>
      <c r="K76" s="296">
        <v>1911.89</v>
      </c>
      <c r="L76" s="296">
        <v>1714.23</v>
      </c>
      <c r="M76" s="296">
        <v>0</v>
      </c>
      <c r="N76" s="296">
        <v>0</v>
      </c>
      <c r="O76" s="296">
        <v>0</v>
      </c>
      <c r="P76" s="296">
        <v>197.66</v>
      </c>
    </row>
    <row r="77" spans="1:16" ht="17.25" customHeight="1">
      <c r="A77" s="295" t="s">
        <v>2671</v>
      </c>
      <c r="B77" s="296">
        <v>100.56</v>
      </c>
      <c r="C77" s="296">
        <v>92.19</v>
      </c>
      <c r="D77" s="296">
        <v>0</v>
      </c>
      <c r="E77" s="296">
        <v>0</v>
      </c>
      <c r="F77" s="296">
        <v>0</v>
      </c>
      <c r="G77" s="296">
        <v>0</v>
      </c>
      <c r="H77" s="296">
        <v>0</v>
      </c>
      <c r="I77" s="296">
        <v>0</v>
      </c>
      <c r="J77" s="296">
        <v>8.3699999999999992</v>
      </c>
      <c r="K77" s="296">
        <v>100.55999999999999</v>
      </c>
      <c r="L77" s="296">
        <v>98.46</v>
      </c>
      <c r="M77" s="296">
        <v>0</v>
      </c>
      <c r="N77" s="296">
        <v>0</v>
      </c>
      <c r="O77" s="296">
        <v>0</v>
      </c>
      <c r="P77" s="296">
        <v>2.1</v>
      </c>
    </row>
    <row r="78" spans="1:16" ht="17.25" customHeight="1">
      <c r="A78" s="295" t="s">
        <v>2673</v>
      </c>
      <c r="B78" s="296">
        <v>3735.79</v>
      </c>
      <c r="C78" s="296">
        <v>3052.5</v>
      </c>
      <c r="D78" s="296">
        <v>0</v>
      </c>
      <c r="E78" s="296">
        <v>0</v>
      </c>
      <c r="F78" s="296">
        <v>121.49</v>
      </c>
      <c r="G78" s="296">
        <v>0</v>
      </c>
      <c r="H78" s="296">
        <v>0</v>
      </c>
      <c r="I78" s="296">
        <v>1.33</v>
      </c>
      <c r="J78" s="296">
        <v>560.47</v>
      </c>
      <c r="K78" s="296">
        <v>3735.79</v>
      </c>
      <c r="L78" s="296">
        <v>3255.15</v>
      </c>
      <c r="M78" s="296">
        <v>0</v>
      </c>
      <c r="N78" s="296">
        <v>0</v>
      </c>
      <c r="O78" s="296">
        <v>0</v>
      </c>
      <c r="P78" s="296">
        <v>480.64</v>
      </c>
    </row>
    <row r="79" spans="1:16" ht="17.25" customHeight="1">
      <c r="A79" s="295" t="s">
        <v>2662</v>
      </c>
      <c r="B79" s="296">
        <v>107.31</v>
      </c>
      <c r="C79" s="296">
        <v>106.93</v>
      </c>
      <c r="D79" s="296">
        <v>0</v>
      </c>
      <c r="E79" s="296">
        <v>0</v>
      </c>
      <c r="F79" s="296">
        <v>0</v>
      </c>
      <c r="G79" s="296">
        <v>0</v>
      </c>
      <c r="H79" s="296">
        <v>0</v>
      </c>
      <c r="I79" s="296">
        <v>0</v>
      </c>
      <c r="J79" s="296">
        <v>0.38</v>
      </c>
      <c r="K79" s="296">
        <v>107.31</v>
      </c>
      <c r="L79" s="296">
        <v>105.22</v>
      </c>
      <c r="M79" s="296">
        <v>2</v>
      </c>
      <c r="N79" s="296">
        <v>0</v>
      </c>
      <c r="O79" s="296">
        <v>0</v>
      </c>
      <c r="P79" s="296">
        <v>0.09</v>
      </c>
    </row>
    <row r="80" spans="1:16" ht="17.25" customHeight="1">
      <c r="A80" s="295" t="s">
        <v>2680</v>
      </c>
      <c r="B80" s="296">
        <v>559.12</v>
      </c>
      <c r="C80" s="296">
        <v>482.66</v>
      </c>
      <c r="D80" s="296">
        <v>0</v>
      </c>
      <c r="E80" s="296">
        <v>0</v>
      </c>
      <c r="F80" s="296">
        <v>0</v>
      </c>
      <c r="G80" s="296">
        <v>0</v>
      </c>
      <c r="H80" s="296">
        <v>0</v>
      </c>
      <c r="I80" s="296">
        <v>0</v>
      </c>
      <c r="J80" s="296">
        <v>76.459999999999994</v>
      </c>
      <c r="K80" s="296">
        <v>559.12</v>
      </c>
      <c r="L80" s="296">
        <v>553.67999999999995</v>
      </c>
      <c r="M80" s="296">
        <v>0</v>
      </c>
      <c r="N80" s="296">
        <v>0</v>
      </c>
      <c r="O80" s="296">
        <v>0</v>
      </c>
      <c r="P80" s="296">
        <v>5.44</v>
      </c>
    </row>
    <row r="81" spans="1:16" ht="17.25" customHeight="1">
      <c r="A81" s="295" t="s">
        <v>2739</v>
      </c>
      <c r="B81" s="296">
        <v>415.05</v>
      </c>
      <c r="C81" s="296">
        <v>227.44</v>
      </c>
      <c r="D81" s="296">
        <v>0</v>
      </c>
      <c r="E81" s="296">
        <v>0</v>
      </c>
      <c r="F81" s="296">
        <v>0</v>
      </c>
      <c r="G81" s="296">
        <v>0</v>
      </c>
      <c r="H81" s="296">
        <v>0</v>
      </c>
      <c r="I81" s="296">
        <v>0</v>
      </c>
      <c r="J81" s="296">
        <v>187.61</v>
      </c>
      <c r="K81" s="296">
        <v>415.05</v>
      </c>
      <c r="L81" s="296">
        <v>181.3</v>
      </c>
      <c r="M81" s="296">
        <v>119.39</v>
      </c>
      <c r="N81" s="296">
        <v>0</v>
      </c>
      <c r="O81" s="296">
        <v>0</v>
      </c>
      <c r="P81" s="296">
        <v>114.36</v>
      </c>
    </row>
    <row r="82" spans="1:16" ht="17.25" customHeight="1">
      <c r="A82" s="295" t="s">
        <v>2741</v>
      </c>
      <c r="B82" s="296">
        <v>168.57999999999998</v>
      </c>
      <c r="C82" s="296">
        <v>113.83</v>
      </c>
      <c r="D82" s="296">
        <v>0</v>
      </c>
      <c r="E82" s="296">
        <v>0</v>
      </c>
      <c r="F82" s="296">
        <v>0</v>
      </c>
      <c r="G82" s="296">
        <v>0</v>
      </c>
      <c r="H82" s="296">
        <v>0</v>
      </c>
      <c r="I82" s="296">
        <v>0</v>
      </c>
      <c r="J82" s="296">
        <v>54.75</v>
      </c>
      <c r="K82" s="296">
        <v>168.57999999999998</v>
      </c>
      <c r="L82" s="296">
        <v>100.96</v>
      </c>
      <c r="M82" s="296">
        <v>0</v>
      </c>
      <c r="N82" s="296">
        <v>0</v>
      </c>
      <c r="O82" s="296">
        <v>0</v>
      </c>
      <c r="P82" s="296">
        <v>67.62</v>
      </c>
    </row>
    <row r="83" spans="1:16" ht="17.25" customHeight="1">
      <c r="A83" s="295" t="s">
        <v>2742</v>
      </c>
      <c r="B83" s="296">
        <v>106.25</v>
      </c>
      <c r="C83" s="296">
        <v>106.25</v>
      </c>
      <c r="D83" s="296">
        <v>0</v>
      </c>
      <c r="E83" s="296">
        <v>0</v>
      </c>
      <c r="F83" s="296">
        <v>0</v>
      </c>
      <c r="G83" s="296">
        <v>0</v>
      </c>
      <c r="H83" s="296">
        <v>0</v>
      </c>
      <c r="I83" s="296">
        <v>0</v>
      </c>
      <c r="J83" s="296">
        <v>0</v>
      </c>
      <c r="K83" s="296">
        <v>106.25</v>
      </c>
      <c r="L83" s="296">
        <v>106.25</v>
      </c>
      <c r="M83" s="296">
        <v>0</v>
      </c>
      <c r="N83" s="296">
        <v>0</v>
      </c>
      <c r="O83" s="296">
        <v>0</v>
      </c>
      <c r="P83" s="296">
        <v>0</v>
      </c>
    </row>
    <row r="84" spans="1:16" ht="17.25" customHeight="1">
      <c r="A84" s="295" t="s">
        <v>2743</v>
      </c>
      <c r="B84" s="296">
        <v>80.16</v>
      </c>
      <c r="C84" s="296">
        <v>80.16</v>
      </c>
      <c r="D84" s="296">
        <v>0</v>
      </c>
      <c r="E84" s="296">
        <v>0</v>
      </c>
      <c r="F84" s="296">
        <v>0</v>
      </c>
      <c r="G84" s="296">
        <v>0</v>
      </c>
      <c r="H84" s="296">
        <v>0</v>
      </c>
      <c r="I84" s="296">
        <v>0</v>
      </c>
      <c r="J84" s="296">
        <v>0</v>
      </c>
      <c r="K84" s="296">
        <v>80.16</v>
      </c>
      <c r="L84" s="296">
        <v>80.16</v>
      </c>
      <c r="M84" s="296">
        <v>0</v>
      </c>
      <c r="N84" s="296">
        <v>0</v>
      </c>
      <c r="O84" s="296">
        <v>0</v>
      </c>
      <c r="P84" s="296">
        <v>0</v>
      </c>
    </row>
    <row r="85" spans="1:16" ht="17.25" customHeight="1">
      <c r="A85" s="295" t="s">
        <v>2744</v>
      </c>
      <c r="B85" s="296">
        <v>84.41</v>
      </c>
      <c r="C85" s="296">
        <v>59.23</v>
      </c>
      <c r="D85" s="296">
        <v>0</v>
      </c>
      <c r="E85" s="296">
        <v>0</v>
      </c>
      <c r="F85" s="296">
        <v>0</v>
      </c>
      <c r="G85" s="296">
        <v>0</v>
      </c>
      <c r="H85" s="296">
        <v>0</v>
      </c>
      <c r="I85" s="296">
        <v>0</v>
      </c>
      <c r="J85" s="296">
        <v>25.18</v>
      </c>
      <c r="K85" s="296">
        <v>84.41</v>
      </c>
      <c r="L85" s="296">
        <v>54.61</v>
      </c>
      <c r="M85" s="296">
        <v>0</v>
      </c>
      <c r="N85" s="296">
        <v>0</v>
      </c>
      <c r="O85" s="296">
        <v>0</v>
      </c>
      <c r="P85" s="296">
        <v>29.8</v>
      </c>
    </row>
    <row r="86" spans="1:16" ht="17.25" customHeight="1">
      <c r="A86" s="295" t="s">
        <v>2745</v>
      </c>
      <c r="B86" s="296">
        <v>168.84</v>
      </c>
      <c r="C86" s="296">
        <v>168.84</v>
      </c>
      <c r="D86" s="296">
        <v>0</v>
      </c>
      <c r="E86" s="296">
        <v>0</v>
      </c>
      <c r="F86" s="296">
        <v>0</v>
      </c>
      <c r="G86" s="296">
        <v>0</v>
      </c>
      <c r="H86" s="296">
        <v>0</v>
      </c>
      <c r="I86" s="296">
        <v>0</v>
      </c>
      <c r="J86" s="296">
        <v>0</v>
      </c>
      <c r="K86" s="296">
        <v>168.84</v>
      </c>
      <c r="L86" s="296">
        <v>168.84</v>
      </c>
      <c r="M86" s="296">
        <v>0</v>
      </c>
      <c r="N86" s="296">
        <v>0</v>
      </c>
      <c r="O86" s="296">
        <v>0</v>
      </c>
      <c r="P86" s="296">
        <v>0</v>
      </c>
    </row>
    <row r="87" spans="1:16" ht="17.25" customHeight="1">
      <c r="A87" s="295" t="s">
        <v>2746</v>
      </c>
      <c r="B87" s="296">
        <v>7157.84</v>
      </c>
      <c r="C87" s="296">
        <v>6463.31</v>
      </c>
      <c r="D87" s="296">
        <v>154.19999999999999</v>
      </c>
      <c r="E87" s="296">
        <v>119.16</v>
      </c>
      <c r="F87" s="296">
        <v>0</v>
      </c>
      <c r="G87" s="296">
        <v>0</v>
      </c>
      <c r="H87" s="296">
        <v>0</v>
      </c>
      <c r="I87" s="296">
        <v>1.46</v>
      </c>
      <c r="J87" s="296">
        <v>419.71</v>
      </c>
      <c r="K87" s="296">
        <v>7157.84</v>
      </c>
      <c r="L87" s="296">
        <v>821.5</v>
      </c>
      <c r="M87" s="296">
        <v>4119.26</v>
      </c>
      <c r="N87" s="296">
        <v>0</v>
      </c>
      <c r="O87" s="296">
        <v>0</v>
      </c>
      <c r="P87" s="296">
        <v>2217.08</v>
      </c>
    </row>
    <row r="88" spans="1:16" ht="17.25" customHeight="1">
      <c r="A88" s="295" t="s">
        <v>2670</v>
      </c>
      <c r="B88" s="296">
        <v>228.33999999999997</v>
      </c>
      <c r="C88" s="296">
        <v>191.79</v>
      </c>
      <c r="D88" s="296">
        <v>0</v>
      </c>
      <c r="E88" s="296">
        <v>0</v>
      </c>
      <c r="F88" s="296">
        <v>0</v>
      </c>
      <c r="G88" s="296">
        <v>0</v>
      </c>
      <c r="H88" s="296">
        <v>0</v>
      </c>
      <c r="I88" s="296">
        <v>0</v>
      </c>
      <c r="J88" s="296">
        <v>36.549999999999997</v>
      </c>
      <c r="K88" s="296">
        <v>228.34</v>
      </c>
      <c r="L88" s="296">
        <v>166.5</v>
      </c>
      <c r="M88" s="296">
        <v>27.77</v>
      </c>
      <c r="N88" s="296">
        <v>0</v>
      </c>
      <c r="O88" s="296">
        <v>0</v>
      </c>
      <c r="P88" s="296">
        <v>34.07</v>
      </c>
    </row>
    <row r="89" spans="1:16" ht="17.25" customHeight="1">
      <c r="A89" s="295" t="s">
        <v>2645</v>
      </c>
      <c r="B89" s="296">
        <v>700.7</v>
      </c>
      <c r="C89" s="296">
        <v>596.1</v>
      </c>
      <c r="D89" s="296">
        <v>15</v>
      </c>
      <c r="E89" s="296">
        <v>0</v>
      </c>
      <c r="F89" s="296">
        <v>0</v>
      </c>
      <c r="G89" s="296">
        <v>0</v>
      </c>
      <c r="H89" s="296">
        <v>0</v>
      </c>
      <c r="I89" s="296">
        <v>0</v>
      </c>
      <c r="J89" s="296">
        <v>89.6</v>
      </c>
      <c r="K89" s="296">
        <v>700.7</v>
      </c>
      <c r="L89" s="296">
        <v>629.38</v>
      </c>
      <c r="M89" s="296">
        <v>50.81</v>
      </c>
      <c r="N89" s="296">
        <v>0</v>
      </c>
      <c r="O89" s="296">
        <v>0</v>
      </c>
      <c r="P89" s="296">
        <v>20.51</v>
      </c>
    </row>
    <row r="90" spans="1:16" ht="17.25" customHeight="1">
      <c r="A90" s="295" t="s">
        <v>2646</v>
      </c>
      <c r="B90" s="296">
        <v>128.60999999999999</v>
      </c>
      <c r="C90" s="296">
        <v>122.6</v>
      </c>
      <c r="D90" s="296">
        <v>0</v>
      </c>
      <c r="E90" s="296">
        <v>0</v>
      </c>
      <c r="F90" s="296">
        <v>0</v>
      </c>
      <c r="G90" s="296">
        <v>0</v>
      </c>
      <c r="H90" s="296">
        <v>0</v>
      </c>
      <c r="I90" s="296">
        <v>0</v>
      </c>
      <c r="J90" s="296">
        <v>6.01</v>
      </c>
      <c r="K90" s="296">
        <v>128.61000000000001</v>
      </c>
      <c r="L90" s="296">
        <v>117.67</v>
      </c>
      <c r="M90" s="296">
        <v>0</v>
      </c>
      <c r="N90" s="296">
        <v>0</v>
      </c>
      <c r="O90" s="296">
        <v>0</v>
      </c>
      <c r="P90" s="296">
        <v>10.94</v>
      </c>
    </row>
    <row r="91" spans="1:16">
      <c r="A91" s="295" t="s">
        <v>2647</v>
      </c>
      <c r="B91" s="296">
        <v>262.14999999999998</v>
      </c>
      <c r="C91" s="296">
        <v>220.24</v>
      </c>
      <c r="D91" s="296">
        <v>0</v>
      </c>
      <c r="E91" s="296">
        <v>0</v>
      </c>
      <c r="F91" s="296">
        <v>0</v>
      </c>
      <c r="G91" s="296">
        <v>0</v>
      </c>
      <c r="H91" s="296">
        <v>0</v>
      </c>
      <c r="I91" s="296">
        <v>0</v>
      </c>
      <c r="J91" s="296">
        <v>41.91</v>
      </c>
      <c r="K91" s="296">
        <v>262.15000000000003</v>
      </c>
      <c r="L91" s="296">
        <v>243.08</v>
      </c>
      <c r="M91" s="296">
        <v>0</v>
      </c>
      <c r="N91" s="296">
        <v>0</v>
      </c>
      <c r="O91" s="296">
        <v>0</v>
      </c>
      <c r="P91" s="296">
        <v>19.07</v>
      </c>
    </row>
    <row r="92" spans="1:16">
      <c r="A92" s="295" t="s">
        <v>2648</v>
      </c>
      <c r="B92" s="296">
        <v>771.87</v>
      </c>
      <c r="C92" s="296">
        <v>771.87</v>
      </c>
      <c r="D92" s="296">
        <v>0</v>
      </c>
      <c r="E92" s="296">
        <v>0</v>
      </c>
      <c r="F92" s="296">
        <v>0</v>
      </c>
      <c r="G92" s="296">
        <v>0</v>
      </c>
      <c r="H92" s="296">
        <v>0</v>
      </c>
      <c r="I92" s="296">
        <v>0</v>
      </c>
      <c r="J92" s="296">
        <v>0</v>
      </c>
      <c r="K92" s="296">
        <v>771.87</v>
      </c>
      <c r="L92" s="296">
        <v>735.45</v>
      </c>
      <c r="M92" s="296">
        <v>0</v>
      </c>
      <c r="N92" s="296">
        <v>0</v>
      </c>
      <c r="O92" s="296">
        <v>0</v>
      </c>
      <c r="P92" s="296">
        <v>36.42</v>
      </c>
    </row>
    <row r="93" spans="1:16">
      <c r="A93" s="295" t="s">
        <v>2651</v>
      </c>
      <c r="B93" s="296">
        <v>23051.48</v>
      </c>
      <c r="C93" s="296">
        <v>19800.63</v>
      </c>
      <c r="D93" s="296">
        <v>1929.85</v>
      </c>
      <c r="E93" s="296">
        <v>0</v>
      </c>
      <c r="F93" s="296">
        <v>0</v>
      </c>
      <c r="G93" s="296">
        <v>0</v>
      </c>
      <c r="H93" s="296">
        <v>0</v>
      </c>
      <c r="I93" s="296">
        <v>0</v>
      </c>
      <c r="J93" s="296">
        <v>1321</v>
      </c>
      <c r="K93" s="296">
        <v>23051.480000000003</v>
      </c>
      <c r="L93" s="296">
        <v>277.95</v>
      </c>
      <c r="M93" s="296">
        <v>22773.22</v>
      </c>
      <c r="N93" s="296">
        <v>0</v>
      </c>
      <c r="O93" s="296">
        <v>0</v>
      </c>
      <c r="P93" s="296">
        <v>0.31</v>
      </c>
    </row>
    <row r="94" spans="1:16">
      <c r="A94" s="295" t="s">
        <v>2653</v>
      </c>
      <c r="B94" s="296">
        <v>601.75</v>
      </c>
      <c r="C94" s="296">
        <v>507.97</v>
      </c>
      <c r="D94" s="296">
        <v>0</v>
      </c>
      <c r="E94" s="296">
        <v>0</v>
      </c>
      <c r="F94" s="296">
        <v>0</v>
      </c>
      <c r="G94" s="296">
        <v>0</v>
      </c>
      <c r="H94" s="296">
        <v>0</v>
      </c>
      <c r="I94" s="296">
        <v>0.27</v>
      </c>
      <c r="J94" s="296">
        <v>93.51</v>
      </c>
      <c r="K94" s="296">
        <v>601.75</v>
      </c>
      <c r="L94" s="296">
        <v>302.76</v>
      </c>
      <c r="M94" s="296">
        <v>214.02</v>
      </c>
      <c r="N94" s="296">
        <v>0</v>
      </c>
      <c r="O94" s="296">
        <v>0</v>
      </c>
      <c r="P94" s="296">
        <v>84.97</v>
      </c>
    </row>
    <row r="95" spans="1:16">
      <c r="A95" s="295" t="s">
        <v>2681</v>
      </c>
      <c r="B95" s="296">
        <v>177.1</v>
      </c>
      <c r="C95" s="296">
        <v>177.1</v>
      </c>
      <c r="D95" s="296">
        <v>0</v>
      </c>
      <c r="E95" s="296">
        <v>0</v>
      </c>
      <c r="F95" s="296">
        <v>0</v>
      </c>
      <c r="G95" s="296">
        <v>0</v>
      </c>
      <c r="H95" s="296">
        <v>0</v>
      </c>
      <c r="I95" s="296">
        <v>0</v>
      </c>
      <c r="J95" s="296">
        <v>0</v>
      </c>
      <c r="K95" s="296">
        <v>177.1</v>
      </c>
      <c r="L95" s="296">
        <v>55.49</v>
      </c>
      <c r="M95" s="296">
        <v>91.6</v>
      </c>
      <c r="N95" s="296">
        <v>0</v>
      </c>
      <c r="O95" s="296">
        <v>0</v>
      </c>
      <c r="P95" s="296">
        <v>30.01</v>
      </c>
    </row>
    <row r="96" spans="1:16">
      <c r="A96" s="295" t="s">
        <v>2747</v>
      </c>
      <c r="B96" s="296">
        <v>207.23000000000002</v>
      </c>
      <c r="C96" s="296">
        <v>186.86</v>
      </c>
      <c r="D96" s="296">
        <v>0</v>
      </c>
      <c r="E96" s="296">
        <v>0</v>
      </c>
      <c r="F96" s="296">
        <v>0</v>
      </c>
      <c r="G96" s="296">
        <v>0</v>
      </c>
      <c r="H96" s="296">
        <v>0</v>
      </c>
      <c r="I96" s="296">
        <v>0</v>
      </c>
      <c r="J96" s="296">
        <v>20.37</v>
      </c>
      <c r="K96" s="296">
        <v>207.23000000000002</v>
      </c>
      <c r="L96" s="296">
        <v>100.83</v>
      </c>
      <c r="M96" s="296">
        <v>86.04</v>
      </c>
      <c r="N96" s="296">
        <v>0</v>
      </c>
      <c r="O96" s="296">
        <v>0</v>
      </c>
      <c r="P96" s="296">
        <v>20.36</v>
      </c>
    </row>
    <row r="97" spans="1:16">
      <c r="A97" s="295" t="s">
        <v>2682</v>
      </c>
      <c r="B97" s="296">
        <v>83.03</v>
      </c>
      <c r="C97" s="296">
        <v>83.03</v>
      </c>
      <c r="D97" s="296">
        <v>0</v>
      </c>
      <c r="E97" s="296">
        <v>0</v>
      </c>
      <c r="F97" s="296">
        <v>0</v>
      </c>
      <c r="G97" s="296">
        <v>0</v>
      </c>
      <c r="H97" s="296">
        <v>0</v>
      </c>
      <c r="I97" s="296">
        <v>0</v>
      </c>
      <c r="J97" s="296">
        <v>0</v>
      </c>
      <c r="K97" s="296">
        <v>83.03</v>
      </c>
      <c r="L97" s="296">
        <v>81.64</v>
      </c>
      <c r="M97" s="296">
        <v>1.39</v>
      </c>
      <c r="N97" s="296">
        <v>0</v>
      </c>
      <c r="O97" s="296">
        <v>0</v>
      </c>
      <c r="P97" s="296">
        <v>0</v>
      </c>
    </row>
    <row r="98" spans="1:16">
      <c r="A98" s="295" t="s">
        <v>3072</v>
      </c>
      <c r="B98" s="296">
        <v>424.97999999999996</v>
      </c>
      <c r="C98" s="296">
        <v>424.84</v>
      </c>
      <c r="D98" s="296">
        <v>0</v>
      </c>
      <c r="E98" s="296">
        <v>0</v>
      </c>
      <c r="F98" s="296">
        <v>0</v>
      </c>
      <c r="G98" s="296">
        <v>0</v>
      </c>
      <c r="H98" s="296">
        <v>0</v>
      </c>
      <c r="I98" s="296">
        <v>0</v>
      </c>
      <c r="J98" s="296">
        <v>0.14000000000000001</v>
      </c>
      <c r="K98" s="296">
        <v>424.98</v>
      </c>
      <c r="L98" s="296">
        <v>424.17</v>
      </c>
      <c r="M98" s="296">
        <v>0</v>
      </c>
      <c r="N98" s="296">
        <v>0</v>
      </c>
      <c r="O98" s="296">
        <v>0</v>
      </c>
      <c r="P98" s="296">
        <v>0.81</v>
      </c>
    </row>
    <row r="99" spans="1:16">
      <c r="A99" s="295" t="s">
        <v>3073</v>
      </c>
      <c r="B99" s="296">
        <v>264.42</v>
      </c>
      <c r="C99" s="296">
        <v>253.5</v>
      </c>
      <c r="D99" s="296">
        <v>0</v>
      </c>
      <c r="E99" s="296">
        <v>0</v>
      </c>
      <c r="F99" s="296">
        <v>0</v>
      </c>
      <c r="G99" s="296">
        <v>0</v>
      </c>
      <c r="H99" s="296">
        <v>0</v>
      </c>
      <c r="I99" s="296">
        <v>1.77</v>
      </c>
      <c r="J99" s="296">
        <v>9.15</v>
      </c>
      <c r="K99" s="296">
        <v>264.41999999999996</v>
      </c>
      <c r="L99" s="296">
        <v>253.67</v>
      </c>
      <c r="M99" s="296">
        <v>1.1599999999999999</v>
      </c>
      <c r="N99" s="296">
        <v>0</v>
      </c>
      <c r="O99" s="296">
        <v>0</v>
      </c>
      <c r="P99" s="296">
        <v>9.59</v>
      </c>
    </row>
    <row r="100" spans="1:16">
      <c r="A100" s="295" t="s">
        <v>2657</v>
      </c>
      <c r="B100" s="296">
        <v>518.04</v>
      </c>
      <c r="C100" s="296">
        <v>506.74</v>
      </c>
      <c r="D100" s="296">
        <v>3</v>
      </c>
      <c r="E100" s="296">
        <v>0</v>
      </c>
      <c r="F100" s="296">
        <v>0</v>
      </c>
      <c r="G100" s="296">
        <v>0</v>
      </c>
      <c r="H100" s="296">
        <v>0</v>
      </c>
      <c r="I100" s="296">
        <v>0</v>
      </c>
      <c r="J100" s="296">
        <v>8.3000000000000007</v>
      </c>
      <c r="K100" s="296">
        <v>518.04</v>
      </c>
      <c r="L100" s="296">
        <v>424.71</v>
      </c>
      <c r="M100" s="296">
        <v>84.09</v>
      </c>
      <c r="N100" s="296">
        <v>0</v>
      </c>
      <c r="O100" s="296">
        <v>0</v>
      </c>
      <c r="P100" s="296">
        <v>9.24</v>
      </c>
    </row>
    <row r="101" spans="1:16">
      <c r="A101" s="295" t="s">
        <v>2663</v>
      </c>
      <c r="B101" s="296">
        <v>3744.7300000000005</v>
      </c>
      <c r="C101" s="296">
        <v>2886.84</v>
      </c>
      <c r="D101" s="296">
        <v>5.4</v>
      </c>
      <c r="E101" s="296">
        <v>0</v>
      </c>
      <c r="F101" s="296">
        <v>0</v>
      </c>
      <c r="G101" s="296">
        <v>0</v>
      </c>
      <c r="H101" s="296">
        <v>0</v>
      </c>
      <c r="I101" s="296">
        <v>0</v>
      </c>
      <c r="J101" s="296">
        <v>852.49</v>
      </c>
      <c r="K101" s="296">
        <v>3744.7299999999996</v>
      </c>
      <c r="L101" s="296">
        <v>1616.81</v>
      </c>
      <c r="M101" s="296">
        <v>1318.87</v>
      </c>
      <c r="N101" s="296">
        <v>0</v>
      </c>
      <c r="O101" s="296">
        <v>0</v>
      </c>
      <c r="P101" s="296">
        <v>809.05</v>
      </c>
    </row>
    <row r="102" spans="1:16">
      <c r="A102" s="295" t="s">
        <v>2665</v>
      </c>
      <c r="B102" s="296">
        <v>1722.01</v>
      </c>
      <c r="C102" s="296">
        <v>1708.73</v>
      </c>
      <c r="D102" s="296">
        <v>7.49</v>
      </c>
      <c r="E102" s="296">
        <v>0</v>
      </c>
      <c r="F102" s="296">
        <v>0</v>
      </c>
      <c r="G102" s="296">
        <v>0</v>
      </c>
      <c r="H102" s="296">
        <v>0</v>
      </c>
      <c r="I102" s="296">
        <v>0</v>
      </c>
      <c r="J102" s="296">
        <v>5.79</v>
      </c>
      <c r="K102" s="296">
        <v>1722.01</v>
      </c>
      <c r="L102" s="296">
        <v>105.86</v>
      </c>
      <c r="M102" s="296">
        <v>305.13</v>
      </c>
      <c r="N102" s="296">
        <v>0</v>
      </c>
      <c r="O102" s="296">
        <v>0</v>
      </c>
      <c r="P102" s="296">
        <v>1311.02</v>
      </c>
    </row>
    <row r="103" spans="1:16">
      <c r="A103" s="295" t="s">
        <v>2667</v>
      </c>
      <c r="B103" s="296">
        <v>176.82</v>
      </c>
      <c r="C103" s="296">
        <v>158.88</v>
      </c>
      <c r="D103" s="296">
        <v>0</v>
      </c>
      <c r="E103" s="296">
        <v>0</v>
      </c>
      <c r="F103" s="296">
        <v>0</v>
      </c>
      <c r="G103" s="296">
        <v>0</v>
      </c>
      <c r="H103" s="296">
        <v>0</v>
      </c>
      <c r="I103" s="296">
        <v>0</v>
      </c>
      <c r="J103" s="296">
        <v>17.940000000000001</v>
      </c>
      <c r="K103" s="296">
        <v>176.82</v>
      </c>
      <c r="L103" s="296">
        <v>169.92</v>
      </c>
      <c r="M103" s="296">
        <v>0</v>
      </c>
      <c r="N103" s="296">
        <v>0</v>
      </c>
      <c r="O103" s="296">
        <v>0</v>
      </c>
      <c r="P103" s="296">
        <v>6.9</v>
      </c>
    </row>
    <row r="104" spans="1:16">
      <c r="A104" s="295" t="s">
        <v>2666</v>
      </c>
      <c r="B104" s="296">
        <v>2649.1800000000003</v>
      </c>
      <c r="C104" s="296">
        <v>830.12</v>
      </c>
      <c r="D104" s="296">
        <v>764.17</v>
      </c>
      <c r="E104" s="296">
        <v>0</v>
      </c>
      <c r="F104" s="296">
        <v>0</v>
      </c>
      <c r="G104" s="296">
        <v>0</v>
      </c>
      <c r="H104" s="296">
        <v>0</v>
      </c>
      <c r="I104" s="296">
        <v>0</v>
      </c>
      <c r="J104" s="296">
        <v>1054.8900000000001</v>
      </c>
      <c r="K104" s="296">
        <v>2649.1800000000003</v>
      </c>
      <c r="L104" s="296">
        <v>340.44</v>
      </c>
      <c r="M104" s="296">
        <v>1137.31</v>
      </c>
      <c r="N104" s="296">
        <v>0</v>
      </c>
      <c r="O104" s="296">
        <v>0</v>
      </c>
      <c r="P104" s="296">
        <v>1171.43</v>
      </c>
    </row>
    <row r="105" spans="1:16">
      <c r="A105" s="295" t="s">
        <v>2668</v>
      </c>
      <c r="B105" s="296">
        <v>414.5</v>
      </c>
      <c r="C105" s="296">
        <v>401.88</v>
      </c>
      <c r="D105" s="296">
        <v>0</v>
      </c>
      <c r="E105" s="296">
        <v>0</v>
      </c>
      <c r="F105" s="296">
        <v>0</v>
      </c>
      <c r="G105" s="296">
        <v>0</v>
      </c>
      <c r="H105" s="296">
        <v>0</v>
      </c>
      <c r="I105" s="296">
        <v>0</v>
      </c>
      <c r="J105" s="296">
        <v>12.62</v>
      </c>
      <c r="K105" s="296">
        <v>414.5</v>
      </c>
      <c r="L105" s="296">
        <v>128.13999999999999</v>
      </c>
      <c r="M105" s="296">
        <v>276.18</v>
      </c>
      <c r="N105" s="296">
        <v>0</v>
      </c>
      <c r="O105" s="296">
        <v>0</v>
      </c>
      <c r="P105" s="296">
        <v>10.18</v>
      </c>
    </row>
    <row r="106" spans="1:16">
      <c r="A106" s="295" t="s">
        <v>2659</v>
      </c>
      <c r="B106" s="296">
        <v>31140.7</v>
      </c>
      <c r="C106" s="296">
        <v>18355.2</v>
      </c>
      <c r="D106" s="296">
        <v>418.2</v>
      </c>
      <c r="E106" s="296">
        <v>0</v>
      </c>
      <c r="F106" s="296">
        <v>0</v>
      </c>
      <c r="G106" s="296">
        <v>0</v>
      </c>
      <c r="H106" s="296">
        <v>0</v>
      </c>
      <c r="I106" s="296">
        <v>941.37</v>
      </c>
      <c r="J106" s="296">
        <v>11425.93</v>
      </c>
      <c r="K106" s="296">
        <v>31140.7</v>
      </c>
      <c r="L106" s="296">
        <v>356.59</v>
      </c>
      <c r="M106" s="296">
        <v>1921</v>
      </c>
      <c r="N106" s="296">
        <v>0</v>
      </c>
      <c r="O106" s="296">
        <v>0</v>
      </c>
      <c r="P106" s="296">
        <v>28863.11</v>
      </c>
    </row>
    <row r="107" spans="1:16">
      <c r="A107" s="295" t="s">
        <v>2656</v>
      </c>
      <c r="B107" s="296">
        <v>229.10000000000002</v>
      </c>
      <c r="C107" s="296">
        <v>114.93</v>
      </c>
      <c r="D107" s="296">
        <v>72.989999999999995</v>
      </c>
      <c r="E107" s="296">
        <v>0</v>
      </c>
      <c r="F107" s="296">
        <v>0</v>
      </c>
      <c r="G107" s="296">
        <v>0</v>
      </c>
      <c r="H107" s="296">
        <v>0</v>
      </c>
      <c r="I107" s="296">
        <v>0</v>
      </c>
      <c r="J107" s="296">
        <v>41.18</v>
      </c>
      <c r="K107" s="296">
        <v>229.10000000000002</v>
      </c>
      <c r="L107" s="296">
        <v>202.3</v>
      </c>
      <c r="M107" s="296">
        <v>0</v>
      </c>
      <c r="N107" s="296">
        <v>0</v>
      </c>
      <c r="O107" s="296">
        <v>0</v>
      </c>
      <c r="P107" s="296">
        <v>26.8</v>
      </c>
    </row>
    <row r="108" spans="1:16">
      <c r="A108" s="295" t="s">
        <v>2658</v>
      </c>
      <c r="B108" s="296">
        <v>3858.71</v>
      </c>
      <c r="C108" s="296">
        <v>1000.28</v>
      </c>
      <c r="D108" s="296">
        <v>2644.13</v>
      </c>
      <c r="E108" s="296">
        <v>0</v>
      </c>
      <c r="F108" s="296">
        <v>0</v>
      </c>
      <c r="G108" s="296">
        <v>0</v>
      </c>
      <c r="H108" s="296">
        <v>0</v>
      </c>
      <c r="I108" s="296">
        <v>126.26</v>
      </c>
      <c r="J108" s="296">
        <v>88.04</v>
      </c>
      <c r="K108" s="296">
        <v>3858.7100000000005</v>
      </c>
      <c r="L108" s="296">
        <v>746.3</v>
      </c>
      <c r="M108" s="296">
        <v>2970.13</v>
      </c>
      <c r="N108" s="296">
        <v>0</v>
      </c>
      <c r="O108" s="296">
        <v>0</v>
      </c>
      <c r="P108" s="296">
        <v>142.28</v>
      </c>
    </row>
    <row r="109" spans="1:16">
      <c r="A109" s="295" t="s">
        <v>2751</v>
      </c>
      <c r="B109" s="296">
        <v>229.12</v>
      </c>
      <c r="C109" s="296">
        <v>224.87</v>
      </c>
      <c r="D109" s="296">
        <v>0</v>
      </c>
      <c r="E109" s="296">
        <v>0</v>
      </c>
      <c r="F109" s="296">
        <v>0</v>
      </c>
      <c r="G109" s="296">
        <v>0</v>
      </c>
      <c r="H109" s="296">
        <v>0</v>
      </c>
      <c r="I109" s="296">
        <v>0</v>
      </c>
      <c r="J109" s="296">
        <v>4.25</v>
      </c>
      <c r="K109" s="296">
        <v>229.12</v>
      </c>
      <c r="L109" s="296">
        <v>14.9</v>
      </c>
      <c r="M109" s="296">
        <v>209.57</v>
      </c>
      <c r="N109" s="296">
        <v>0</v>
      </c>
      <c r="O109" s="296">
        <v>0</v>
      </c>
      <c r="P109" s="296">
        <v>4.6500000000000004</v>
      </c>
    </row>
    <row r="110" spans="1:16">
      <c r="A110" s="295" t="s">
        <v>3074</v>
      </c>
      <c r="B110" s="296">
        <v>4228.1400000000003</v>
      </c>
      <c r="C110" s="296">
        <v>3164.62</v>
      </c>
      <c r="D110" s="296">
        <v>60.4</v>
      </c>
      <c r="E110" s="296">
        <v>0</v>
      </c>
      <c r="F110" s="296">
        <v>0</v>
      </c>
      <c r="G110" s="296">
        <v>0</v>
      </c>
      <c r="H110" s="296">
        <v>0</v>
      </c>
      <c r="I110" s="296">
        <v>145.21</v>
      </c>
      <c r="J110" s="296">
        <v>857.91</v>
      </c>
      <c r="K110" s="296">
        <v>4228.1399999999994</v>
      </c>
      <c r="L110" s="296">
        <v>245.41</v>
      </c>
      <c r="M110" s="296">
        <v>3076.39</v>
      </c>
      <c r="N110" s="296">
        <v>0</v>
      </c>
      <c r="O110" s="296">
        <v>0</v>
      </c>
      <c r="P110" s="296">
        <v>906.34</v>
      </c>
    </row>
    <row r="111" spans="1:16">
      <c r="A111" s="295" t="s">
        <v>2674</v>
      </c>
      <c r="B111" s="296">
        <v>10952.68</v>
      </c>
      <c r="C111" s="296">
        <v>7539.67</v>
      </c>
      <c r="D111" s="296">
        <v>164.1</v>
      </c>
      <c r="E111" s="296">
        <v>0</v>
      </c>
      <c r="F111" s="296">
        <v>0</v>
      </c>
      <c r="G111" s="296">
        <v>0</v>
      </c>
      <c r="H111" s="296">
        <v>0</v>
      </c>
      <c r="I111" s="296">
        <v>11.6</v>
      </c>
      <c r="J111" s="296">
        <v>3237.31</v>
      </c>
      <c r="K111" s="296">
        <v>10952.679999999998</v>
      </c>
      <c r="L111" s="296">
        <v>5479.4</v>
      </c>
      <c r="M111" s="296">
        <v>3065.88</v>
      </c>
      <c r="N111" s="296">
        <v>0</v>
      </c>
      <c r="O111" s="296">
        <v>0</v>
      </c>
      <c r="P111" s="296">
        <v>2407.4</v>
      </c>
    </row>
    <row r="112" spans="1:16">
      <c r="A112" s="295" t="s">
        <v>2749</v>
      </c>
      <c r="B112" s="296">
        <v>909.29</v>
      </c>
      <c r="C112" s="296">
        <v>756.09</v>
      </c>
      <c r="D112" s="296">
        <v>0</v>
      </c>
      <c r="E112" s="296">
        <v>99.43</v>
      </c>
      <c r="F112" s="296">
        <v>0</v>
      </c>
      <c r="G112" s="296">
        <v>0</v>
      </c>
      <c r="H112" s="296">
        <v>6.31</v>
      </c>
      <c r="I112" s="296">
        <v>0.23</v>
      </c>
      <c r="J112" s="296">
        <v>47.23</v>
      </c>
      <c r="K112" s="296">
        <v>909.29000000000008</v>
      </c>
      <c r="L112" s="296">
        <v>805.32</v>
      </c>
      <c r="M112" s="296">
        <v>0</v>
      </c>
      <c r="N112" s="296">
        <v>0</v>
      </c>
      <c r="O112" s="296">
        <v>0</v>
      </c>
      <c r="P112" s="296">
        <v>103.97</v>
      </c>
    </row>
    <row r="113" spans="1:16">
      <c r="A113" s="295" t="s">
        <v>2669</v>
      </c>
      <c r="B113" s="296">
        <v>434.98999999999995</v>
      </c>
      <c r="C113" s="296">
        <v>378.78</v>
      </c>
      <c r="D113" s="296">
        <v>0</v>
      </c>
      <c r="E113" s="296">
        <v>0</v>
      </c>
      <c r="F113" s="296">
        <v>0</v>
      </c>
      <c r="G113" s="296">
        <v>0</v>
      </c>
      <c r="H113" s="296">
        <v>0</v>
      </c>
      <c r="I113" s="296">
        <v>0</v>
      </c>
      <c r="J113" s="296">
        <v>56.21</v>
      </c>
      <c r="K113" s="296">
        <v>434.99</v>
      </c>
      <c r="L113" s="296">
        <v>308.47000000000003</v>
      </c>
      <c r="M113" s="296">
        <v>0</v>
      </c>
      <c r="N113" s="296">
        <v>0</v>
      </c>
      <c r="O113" s="296">
        <v>0</v>
      </c>
      <c r="P113" s="296">
        <v>126.52</v>
      </c>
    </row>
    <row r="114" spans="1:16">
      <c r="A114" s="295" t="s">
        <v>2750</v>
      </c>
      <c r="B114" s="296">
        <v>636.1400000000001</v>
      </c>
      <c r="C114" s="296">
        <v>590.58000000000004</v>
      </c>
      <c r="D114" s="296">
        <v>0</v>
      </c>
      <c r="E114" s="296">
        <v>0</v>
      </c>
      <c r="F114" s="296">
        <v>0</v>
      </c>
      <c r="G114" s="296">
        <v>0</v>
      </c>
      <c r="H114" s="296">
        <v>0</v>
      </c>
      <c r="I114" s="296">
        <v>0.2</v>
      </c>
      <c r="J114" s="296">
        <v>45.36</v>
      </c>
      <c r="K114" s="296">
        <v>636.14</v>
      </c>
      <c r="L114" s="296">
        <v>476.81</v>
      </c>
      <c r="M114" s="296">
        <v>132.41</v>
      </c>
      <c r="N114" s="296">
        <v>0</v>
      </c>
      <c r="O114" s="296">
        <v>0</v>
      </c>
      <c r="P114" s="296">
        <v>26.92</v>
      </c>
    </row>
    <row r="115" spans="1:16">
      <c r="A115" s="295" t="s">
        <v>3075</v>
      </c>
      <c r="B115" s="296">
        <v>475.27</v>
      </c>
      <c r="C115" s="296">
        <v>444.89</v>
      </c>
      <c r="D115" s="296">
        <v>0</v>
      </c>
      <c r="E115" s="296">
        <v>0</v>
      </c>
      <c r="F115" s="296">
        <v>0</v>
      </c>
      <c r="G115" s="296">
        <v>0</v>
      </c>
      <c r="H115" s="296">
        <v>0</v>
      </c>
      <c r="I115" s="296">
        <v>0</v>
      </c>
      <c r="J115" s="296">
        <v>30.38</v>
      </c>
      <c r="K115" s="296">
        <v>475.27</v>
      </c>
      <c r="L115" s="296">
        <v>379.56</v>
      </c>
      <c r="M115" s="296">
        <v>65.34</v>
      </c>
      <c r="N115" s="296">
        <v>0</v>
      </c>
      <c r="O115" s="296">
        <v>0</v>
      </c>
      <c r="P115" s="296">
        <v>30.37</v>
      </c>
    </row>
    <row r="116" spans="1:16">
      <c r="A116" s="295" t="s">
        <v>2676</v>
      </c>
      <c r="B116" s="296">
        <v>210.77</v>
      </c>
      <c r="C116" s="296">
        <v>175.27</v>
      </c>
      <c r="D116" s="296">
        <v>2.6</v>
      </c>
      <c r="E116" s="296">
        <v>0</v>
      </c>
      <c r="F116" s="296">
        <v>0</v>
      </c>
      <c r="G116" s="296">
        <v>0</v>
      </c>
      <c r="H116" s="296">
        <v>0</v>
      </c>
      <c r="I116" s="296">
        <v>0</v>
      </c>
      <c r="J116" s="296">
        <v>32.9</v>
      </c>
      <c r="K116" s="296">
        <v>210.76999999999998</v>
      </c>
      <c r="L116" s="296">
        <v>112.31</v>
      </c>
      <c r="M116" s="296">
        <v>75.319999999999993</v>
      </c>
      <c r="N116" s="296">
        <v>0</v>
      </c>
      <c r="O116" s="296">
        <v>0</v>
      </c>
      <c r="P116" s="296">
        <v>23.14</v>
      </c>
    </row>
    <row r="117" spans="1:16">
      <c r="A117" s="295" t="s">
        <v>2652</v>
      </c>
      <c r="B117" s="296">
        <v>82.2</v>
      </c>
      <c r="C117" s="296">
        <v>74.930000000000007</v>
      </c>
      <c r="D117" s="296">
        <v>0</v>
      </c>
      <c r="E117" s="296">
        <v>0</v>
      </c>
      <c r="F117" s="296">
        <v>0</v>
      </c>
      <c r="G117" s="296">
        <v>0</v>
      </c>
      <c r="H117" s="296">
        <v>0</v>
      </c>
      <c r="I117" s="296">
        <v>0</v>
      </c>
      <c r="J117" s="296">
        <v>7.27</v>
      </c>
      <c r="K117" s="296">
        <v>82.2</v>
      </c>
      <c r="L117" s="296">
        <v>65.62</v>
      </c>
      <c r="M117" s="296">
        <v>9.3000000000000007</v>
      </c>
      <c r="N117" s="296">
        <v>0</v>
      </c>
      <c r="O117" s="296">
        <v>0</v>
      </c>
      <c r="P117" s="296">
        <v>7.28</v>
      </c>
    </row>
    <row r="118" spans="1:16">
      <c r="A118" s="295" t="s">
        <v>2661</v>
      </c>
      <c r="B118" s="296">
        <v>1296.2599999999998</v>
      </c>
      <c r="C118" s="296">
        <v>1094.8399999999999</v>
      </c>
      <c r="D118" s="296">
        <v>0</v>
      </c>
      <c r="E118" s="296">
        <v>0</v>
      </c>
      <c r="F118" s="296">
        <v>0</v>
      </c>
      <c r="G118" s="296">
        <v>0</v>
      </c>
      <c r="H118" s="296">
        <v>0</v>
      </c>
      <c r="I118" s="296">
        <v>0.28000000000000003</v>
      </c>
      <c r="J118" s="296">
        <v>201.14</v>
      </c>
      <c r="K118" s="296">
        <v>1296.26</v>
      </c>
      <c r="L118" s="296">
        <v>791.09</v>
      </c>
      <c r="M118" s="296">
        <v>450.6</v>
      </c>
      <c r="N118" s="296">
        <v>0</v>
      </c>
      <c r="O118" s="296">
        <v>0</v>
      </c>
      <c r="P118" s="296">
        <v>54.57</v>
      </c>
    </row>
    <row r="119" spans="1:16">
      <c r="A119" s="295" t="s">
        <v>3076</v>
      </c>
      <c r="B119" s="296">
        <v>131.35999999999999</v>
      </c>
      <c r="C119" s="296">
        <v>129.72999999999999</v>
      </c>
      <c r="D119" s="296">
        <v>0</v>
      </c>
      <c r="E119" s="296">
        <v>0</v>
      </c>
      <c r="F119" s="296">
        <v>0</v>
      </c>
      <c r="G119" s="296">
        <v>0</v>
      </c>
      <c r="H119" s="296">
        <v>0</v>
      </c>
      <c r="I119" s="296">
        <v>0.01</v>
      </c>
      <c r="J119" s="296">
        <v>1.62</v>
      </c>
      <c r="K119" s="296">
        <v>131.35999999999999</v>
      </c>
      <c r="L119" s="296">
        <v>129.72999999999999</v>
      </c>
      <c r="M119" s="296">
        <v>0</v>
      </c>
      <c r="N119" s="296">
        <v>0</v>
      </c>
      <c r="O119" s="296">
        <v>0</v>
      </c>
      <c r="P119" s="296">
        <v>1.63</v>
      </c>
    </row>
    <row r="120" spans="1:16">
      <c r="A120" s="295" t="s">
        <v>2684</v>
      </c>
      <c r="B120" s="296">
        <v>498.14000000000004</v>
      </c>
      <c r="C120" s="296">
        <v>489.47</v>
      </c>
      <c r="D120" s="296">
        <v>0</v>
      </c>
      <c r="E120" s="296">
        <v>0</v>
      </c>
      <c r="F120" s="296">
        <v>0</v>
      </c>
      <c r="G120" s="296">
        <v>0</v>
      </c>
      <c r="H120" s="296">
        <v>0</v>
      </c>
      <c r="I120" s="296">
        <v>0</v>
      </c>
      <c r="J120" s="296">
        <v>8.67</v>
      </c>
      <c r="K120" s="296">
        <v>498.14</v>
      </c>
      <c r="L120" s="296">
        <v>250.23</v>
      </c>
      <c r="M120" s="296">
        <v>247.22</v>
      </c>
      <c r="N120" s="296">
        <v>0</v>
      </c>
      <c r="O120" s="296">
        <v>0</v>
      </c>
      <c r="P120" s="296">
        <v>0.69</v>
      </c>
    </row>
    <row r="121" spans="1:16">
      <c r="A121" s="295" t="s">
        <v>2678</v>
      </c>
      <c r="B121" s="296">
        <v>528.25</v>
      </c>
      <c r="C121" s="296">
        <v>471.03</v>
      </c>
      <c r="D121" s="296">
        <v>0</v>
      </c>
      <c r="E121" s="296">
        <v>0</v>
      </c>
      <c r="F121" s="296">
        <v>0</v>
      </c>
      <c r="G121" s="296">
        <v>0</v>
      </c>
      <c r="H121" s="296">
        <v>0</v>
      </c>
      <c r="I121" s="296">
        <v>17.350000000000001</v>
      </c>
      <c r="J121" s="296">
        <v>39.869999999999997</v>
      </c>
      <c r="K121" s="296">
        <v>528.25</v>
      </c>
      <c r="L121" s="296">
        <v>201.35</v>
      </c>
      <c r="M121" s="296">
        <v>290.24</v>
      </c>
      <c r="N121" s="296">
        <v>0</v>
      </c>
      <c r="O121" s="296">
        <v>0</v>
      </c>
      <c r="P121" s="296">
        <v>36.659999999999997</v>
      </c>
    </row>
    <row r="122" spans="1:16">
      <c r="A122" s="295" t="s">
        <v>2679</v>
      </c>
      <c r="B122" s="296">
        <v>76.410000000000011</v>
      </c>
      <c r="C122" s="296">
        <v>75.87</v>
      </c>
      <c r="D122" s="296">
        <v>0</v>
      </c>
      <c r="E122" s="296">
        <v>0</v>
      </c>
      <c r="F122" s="296">
        <v>0</v>
      </c>
      <c r="G122" s="296">
        <v>0</v>
      </c>
      <c r="H122" s="296">
        <v>0</v>
      </c>
      <c r="I122" s="296">
        <v>0</v>
      </c>
      <c r="J122" s="296">
        <v>0.54</v>
      </c>
      <c r="K122" s="296">
        <v>76.410000000000011</v>
      </c>
      <c r="L122" s="296">
        <v>75.87</v>
      </c>
      <c r="M122" s="296">
        <v>0</v>
      </c>
      <c r="N122" s="296">
        <v>0</v>
      </c>
      <c r="O122" s="296">
        <v>0</v>
      </c>
      <c r="P122" s="296">
        <v>0.54</v>
      </c>
    </row>
    <row r="123" spans="1:16">
      <c r="A123" s="295" t="s">
        <v>2685</v>
      </c>
      <c r="B123" s="296">
        <v>2169.42</v>
      </c>
      <c r="C123" s="296">
        <v>1864.8</v>
      </c>
      <c r="D123" s="296">
        <v>0</v>
      </c>
      <c r="E123" s="296">
        <v>0</v>
      </c>
      <c r="F123" s="296">
        <v>0</v>
      </c>
      <c r="G123" s="296">
        <v>0</v>
      </c>
      <c r="H123" s="296">
        <v>0</v>
      </c>
      <c r="I123" s="296">
        <v>5</v>
      </c>
      <c r="J123" s="296">
        <v>299.62</v>
      </c>
      <c r="K123" s="296">
        <v>2169.42</v>
      </c>
      <c r="L123" s="296">
        <v>1097.3599999999999</v>
      </c>
      <c r="M123" s="296">
        <v>765.73</v>
      </c>
      <c r="N123" s="296">
        <v>0</v>
      </c>
      <c r="O123" s="296">
        <v>0</v>
      </c>
      <c r="P123" s="296">
        <v>306.33</v>
      </c>
    </row>
    <row r="124" spans="1:16">
      <c r="A124" s="295" t="s">
        <v>2655</v>
      </c>
      <c r="B124" s="296">
        <v>137.38</v>
      </c>
      <c r="C124" s="296">
        <v>136.53</v>
      </c>
      <c r="D124" s="296">
        <v>0</v>
      </c>
      <c r="E124" s="296">
        <v>0</v>
      </c>
      <c r="F124" s="296">
        <v>0</v>
      </c>
      <c r="G124" s="296">
        <v>0</v>
      </c>
      <c r="H124" s="296">
        <v>0</v>
      </c>
      <c r="I124" s="296">
        <v>0</v>
      </c>
      <c r="J124" s="296">
        <v>0.85</v>
      </c>
      <c r="K124" s="296">
        <v>137.38</v>
      </c>
      <c r="L124" s="296">
        <v>136.82</v>
      </c>
      <c r="M124" s="296">
        <v>0</v>
      </c>
      <c r="N124" s="296">
        <v>0</v>
      </c>
      <c r="O124" s="296">
        <v>0</v>
      </c>
      <c r="P124" s="296">
        <v>0.56000000000000005</v>
      </c>
    </row>
    <row r="125" spans="1:16">
      <c r="A125" s="295" t="s">
        <v>2738</v>
      </c>
      <c r="B125" s="296">
        <v>294.74</v>
      </c>
      <c r="C125" s="296">
        <v>280.54000000000002</v>
      </c>
      <c r="D125" s="296">
        <v>0</v>
      </c>
      <c r="E125" s="296">
        <v>0</v>
      </c>
      <c r="F125" s="296">
        <v>0</v>
      </c>
      <c r="G125" s="296">
        <v>0</v>
      </c>
      <c r="H125" s="296">
        <v>0</v>
      </c>
      <c r="I125" s="296">
        <v>0</v>
      </c>
      <c r="J125" s="296">
        <v>14.2</v>
      </c>
      <c r="K125" s="296">
        <v>294.74</v>
      </c>
      <c r="L125" s="296">
        <v>87.34</v>
      </c>
      <c r="M125" s="296">
        <v>139.22999999999999</v>
      </c>
      <c r="N125" s="296">
        <v>0</v>
      </c>
      <c r="O125" s="296">
        <v>0</v>
      </c>
      <c r="P125" s="296">
        <v>68.17</v>
      </c>
    </row>
    <row r="126" spans="1:16">
      <c r="A126" s="295" t="s">
        <v>2752</v>
      </c>
      <c r="B126" s="296">
        <v>1579.52</v>
      </c>
      <c r="C126" s="296">
        <v>1569.06</v>
      </c>
      <c r="D126" s="296">
        <v>0</v>
      </c>
      <c r="E126" s="296">
        <v>0</v>
      </c>
      <c r="F126" s="296">
        <v>0</v>
      </c>
      <c r="G126" s="296">
        <v>0</v>
      </c>
      <c r="H126" s="296">
        <v>0</v>
      </c>
      <c r="I126" s="296">
        <v>0</v>
      </c>
      <c r="J126" s="296">
        <v>10.46</v>
      </c>
      <c r="K126" s="296">
        <v>1579.52</v>
      </c>
      <c r="L126" s="296">
        <v>428.31</v>
      </c>
      <c r="M126" s="296">
        <v>478.59</v>
      </c>
      <c r="N126" s="296">
        <v>0</v>
      </c>
      <c r="O126" s="296">
        <v>0</v>
      </c>
      <c r="P126" s="296">
        <v>672.62</v>
      </c>
    </row>
    <row r="127" spans="1:16">
      <c r="A127" s="295" t="s">
        <v>2686</v>
      </c>
      <c r="B127" s="296">
        <v>1234.83</v>
      </c>
      <c r="C127" s="296">
        <v>1091.73</v>
      </c>
      <c r="D127" s="296">
        <v>0</v>
      </c>
      <c r="E127" s="296">
        <v>0</v>
      </c>
      <c r="F127" s="296">
        <v>0</v>
      </c>
      <c r="G127" s="296">
        <v>0</v>
      </c>
      <c r="H127" s="296">
        <v>0</v>
      </c>
      <c r="I127" s="296">
        <v>31</v>
      </c>
      <c r="J127" s="296">
        <v>112.1</v>
      </c>
      <c r="K127" s="296">
        <v>1234.8300000000002</v>
      </c>
      <c r="L127" s="296">
        <v>522.47</v>
      </c>
      <c r="M127" s="296">
        <v>561.14</v>
      </c>
      <c r="N127" s="296">
        <v>0</v>
      </c>
      <c r="O127" s="296">
        <v>0</v>
      </c>
      <c r="P127" s="296">
        <v>151.22</v>
      </c>
    </row>
    <row r="128" spans="1:16">
      <c r="A128" s="295" t="s">
        <v>2687</v>
      </c>
      <c r="B128" s="296">
        <v>1784.69</v>
      </c>
      <c r="C128" s="296">
        <v>1784.69</v>
      </c>
      <c r="D128" s="296">
        <v>0</v>
      </c>
      <c r="E128" s="296">
        <v>0</v>
      </c>
      <c r="F128" s="296">
        <v>0</v>
      </c>
      <c r="G128" s="296">
        <v>0</v>
      </c>
      <c r="H128" s="296">
        <v>0</v>
      </c>
      <c r="I128" s="296">
        <v>0</v>
      </c>
      <c r="J128" s="296">
        <v>0</v>
      </c>
      <c r="K128" s="296">
        <v>1784.69</v>
      </c>
      <c r="L128" s="296">
        <v>577.53</v>
      </c>
      <c r="M128" s="296">
        <v>588.08000000000004</v>
      </c>
      <c r="N128" s="296">
        <v>0</v>
      </c>
      <c r="O128" s="296">
        <v>0</v>
      </c>
      <c r="P128" s="296">
        <v>619.08000000000004</v>
      </c>
    </row>
    <row r="129" spans="1:16">
      <c r="A129" s="295" t="s">
        <v>2688</v>
      </c>
      <c r="B129" s="296">
        <v>155.12</v>
      </c>
      <c r="C129" s="296">
        <v>155.12</v>
      </c>
      <c r="D129" s="296">
        <v>0</v>
      </c>
      <c r="E129" s="296">
        <v>0</v>
      </c>
      <c r="F129" s="296">
        <v>0</v>
      </c>
      <c r="G129" s="296">
        <v>0</v>
      </c>
      <c r="H129" s="296">
        <v>0</v>
      </c>
      <c r="I129" s="296">
        <v>0</v>
      </c>
      <c r="J129" s="296">
        <v>0</v>
      </c>
      <c r="K129" s="296">
        <v>155.12</v>
      </c>
      <c r="L129" s="296">
        <v>129.24</v>
      </c>
      <c r="M129" s="296">
        <v>0</v>
      </c>
      <c r="N129" s="296">
        <v>0</v>
      </c>
      <c r="O129" s="296">
        <v>0</v>
      </c>
      <c r="P129" s="296">
        <v>25.88</v>
      </c>
    </row>
    <row r="130" spans="1:16">
      <c r="A130" s="295" t="s">
        <v>2689</v>
      </c>
      <c r="B130" s="296">
        <v>223.91</v>
      </c>
      <c r="C130" s="296">
        <v>91.37</v>
      </c>
      <c r="D130" s="296">
        <v>131.66999999999999</v>
      </c>
      <c r="E130" s="296">
        <v>0</v>
      </c>
      <c r="F130" s="296">
        <v>0</v>
      </c>
      <c r="G130" s="296">
        <v>0</v>
      </c>
      <c r="H130" s="296">
        <v>0</v>
      </c>
      <c r="I130" s="296">
        <v>0</v>
      </c>
      <c r="J130" s="296">
        <v>0.87</v>
      </c>
      <c r="K130" s="296">
        <v>223.91000000000003</v>
      </c>
      <c r="L130" s="296">
        <v>222.58</v>
      </c>
      <c r="M130" s="296">
        <v>0</v>
      </c>
      <c r="N130" s="296">
        <v>0</v>
      </c>
      <c r="O130" s="296">
        <v>0</v>
      </c>
      <c r="P130" s="296">
        <v>1.33</v>
      </c>
    </row>
    <row r="131" spans="1:16">
      <c r="A131" s="295" t="s">
        <v>3077</v>
      </c>
      <c r="B131" s="296">
        <v>1046.26</v>
      </c>
      <c r="C131" s="296">
        <v>1019.62</v>
      </c>
      <c r="D131" s="296">
        <v>0</v>
      </c>
      <c r="E131" s="296">
        <v>0</v>
      </c>
      <c r="F131" s="296">
        <v>0</v>
      </c>
      <c r="G131" s="296">
        <v>0</v>
      </c>
      <c r="H131" s="296">
        <v>0</v>
      </c>
      <c r="I131" s="296">
        <v>0</v>
      </c>
      <c r="J131" s="296">
        <v>26.64</v>
      </c>
      <c r="K131" s="296">
        <v>1046.26</v>
      </c>
      <c r="L131" s="296">
        <v>923.65</v>
      </c>
      <c r="M131" s="296">
        <v>113.86</v>
      </c>
      <c r="N131" s="296">
        <v>0</v>
      </c>
      <c r="O131" s="296">
        <v>0</v>
      </c>
      <c r="P131" s="296">
        <v>8.75</v>
      </c>
    </row>
    <row r="132" spans="1:16">
      <c r="A132" s="295" t="s">
        <v>2664</v>
      </c>
      <c r="B132" s="296">
        <v>307.83</v>
      </c>
      <c r="C132" s="296">
        <v>78.459999999999994</v>
      </c>
      <c r="D132" s="296">
        <v>229.37</v>
      </c>
      <c r="E132" s="296">
        <v>0</v>
      </c>
      <c r="F132" s="296">
        <v>0</v>
      </c>
      <c r="G132" s="296">
        <v>0</v>
      </c>
      <c r="H132" s="296">
        <v>0</v>
      </c>
      <c r="I132" s="296">
        <v>0</v>
      </c>
      <c r="J132" s="296">
        <v>0</v>
      </c>
      <c r="K132" s="296">
        <v>307.83</v>
      </c>
      <c r="L132" s="296">
        <v>78.459999999999994</v>
      </c>
      <c r="M132" s="296">
        <v>229.37</v>
      </c>
      <c r="N132" s="296">
        <v>0</v>
      </c>
      <c r="O132" s="296">
        <v>0</v>
      </c>
      <c r="P132" s="296">
        <v>0</v>
      </c>
    </row>
    <row r="133" spans="1:16">
      <c r="A133" s="295" t="s">
        <v>2660</v>
      </c>
      <c r="B133" s="296">
        <v>288.88</v>
      </c>
      <c r="C133" s="296">
        <v>249.25</v>
      </c>
      <c r="D133" s="296">
        <v>0</v>
      </c>
      <c r="E133" s="296">
        <v>0</v>
      </c>
      <c r="F133" s="296">
        <v>0</v>
      </c>
      <c r="G133" s="296">
        <v>0</v>
      </c>
      <c r="H133" s="296">
        <v>0</v>
      </c>
      <c r="I133" s="296">
        <v>0</v>
      </c>
      <c r="J133" s="296">
        <v>39.630000000000003</v>
      </c>
      <c r="K133" s="296">
        <v>288.88</v>
      </c>
      <c r="L133" s="296">
        <v>260.42</v>
      </c>
      <c r="M133" s="296">
        <v>0</v>
      </c>
      <c r="N133" s="296">
        <v>0</v>
      </c>
      <c r="O133" s="296">
        <v>0</v>
      </c>
      <c r="P133" s="296">
        <v>28.46</v>
      </c>
    </row>
    <row r="134" spans="1:16">
      <c r="A134" s="295" t="s">
        <v>2654</v>
      </c>
      <c r="B134" s="296">
        <v>1645.8400000000001</v>
      </c>
      <c r="C134" s="296">
        <v>1150.49</v>
      </c>
      <c r="D134" s="296">
        <v>0</v>
      </c>
      <c r="E134" s="296">
        <v>0</v>
      </c>
      <c r="F134" s="296">
        <v>0</v>
      </c>
      <c r="G134" s="296">
        <v>0</v>
      </c>
      <c r="H134" s="296">
        <v>0</v>
      </c>
      <c r="I134" s="296">
        <v>0</v>
      </c>
      <c r="J134" s="296">
        <v>495.35</v>
      </c>
      <c r="K134" s="296">
        <v>1645.8400000000001</v>
      </c>
      <c r="L134" s="296">
        <v>1328.49</v>
      </c>
      <c r="M134" s="296">
        <v>0</v>
      </c>
      <c r="N134" s="296">
        <v>0</v>
      </c>
      <c r="O134" s="296">
        <v>0</v>
      </c>
      <c r="P134" s="296">
        <v>317.35000000000002</v>
      </c>
    </row>
    <row r="135" spans="1:16">
      <c r="A135" s="295" t="s">
        <v>2677</v>
      </c>
      <c r="B135" s="296">
        <v>1218.05</v>
      </c>
      <c r="C135" s="296">
        <v>1013.4</v>
      </c>
      <c r="D135" s="296">
        <v>0</v>
      </c>
      <c r="E135" s="296">
        <v>0</v>
      </c>
      <c r="F135" s="296">
        <v>0</v>
      </c>
      <c r="G135" s="296">
        <v>0</v>
      </c>
      <c r="H135" s="296">
        <v>0</v>
      </c>
      <c r="I135" s="296">
        <v>0.19</v>
      </c>
      <c r="J135" s="296">
        <v>204.46</v>
      </c>
      <c r="K135" s="296">
        <v>1218.0500000000002</v>
      </c>
      <c r="L135" s="296">
        <v>798.74</v>
      </c>
      <c r="M135" s="296">
        <v>132.18</v>
      </c>
      <c r="N135" s="296">
        <v>0</v>
      </c>
      <c r="O135" s="296">
        <v>0</v>
      </c>
      <c r="P135" s="296">
        <v>287.13</v>
      </c>
    </row>
    <row r="136" spans="1:16">
      <c r="A136" s="295" t="s">
        <v>2748</v>
      </c>
      <c r="B136" s="296">
        <v>259.98</v>
      </c>
      <c r="C136" s="296">
        <v>235.79</v>
      </c>
      <c r="D136" s="296">
        <v>0</v>
      </c>
      <c r="E136" s="296">
        <v>0</v>
      </c>
      <c r="F136" s="296">
        <v>0</v>
      </c>
      <c r="G136" s="296">
        <v>0</v>
      </c>
      <c r="H136" s="296">
        <v>0</v>
      </c>
      <c r="I136" s="296">
        <v>0</v>
      </c>
      <c r="J136" s="296">
        <v>24.19</v>
      </c>
      <c r="K136" s="296">
        <v>259.98</v>
      </c>
      <c r="L136" s="296">
        <v>184.33</v>
      </c>
      <c r="M136" s="296">
        <v>69.510000000000005</v>
      </c>
      <c r="N136" s="296">
        <v>0</v>
      </c>
      <c r="O136" s="296">
        <v>0</v>
      </c>
      <c r="P136" s="296">
        <v>6.14</v>
      </c>
    </row>
    <row r="137" spans="1:16">
      <c r="A137" s="295" t="s">
        <v>2737</v>
      </c>
      <c r="B137" s="296">
        <v>178.06</v>
      </c>
      <c r="C137" s="296">
        <v>165.5</v>
      </c>
      <c r="D137" s="296">
        <v>0</v>
      </c>
      <c r="E137" s="296">
        <v>0</v>
      </c>
      <c r="F137" s="296">
        <v>0</v>
      </c>
      <c r="G137" s="296">
        <v>0</v>
      </c>
      <c r="H137" s="296">
        <v>0</v>
      </c>
      <c r="I137" s="296">
        <v>0.13</v>
      </c>
      <c r="J137" s="296">
        <v>12.43</v>
      </c>
      <c r="K137" s="296">
        <v>178.06</v>
      </c>
      <c r="L137" s="296">
        <v>140.54</v>
      </c>
      <c r="M137" s="296">
        <v>20</v>
      </c>
      <c r="N137" s="296">
        <v>0</v>
      </c>
      <c r="O137" s="296">
        <v>0</v>
      </c>
      <c r="P137" s="296">
        <v>17.52</v>
      </c>
    </row>
    <row r="138" spans="1:16">
      <c r="A138" s="295" t="s">
        <v>2736</v>
      </c>
      <c r="B138" s="296">
        <v>1228.74</v>
      </c>
      <c r="C138" s="296">
        <v>792.18</v>
      </c>
      <c r="D138" s="296">
        <v>12</v>
      </c>
      <c r="E138" s="296">
        <v>0</v>
      </c>
      <c r="F138" s="296">
        <v>0</v>
      </c>
      <c r="G138" s="296">
        <v>0</v>
      </c>
      <c r="H138" s="296">
        <v>0</v>
      </c>
      <c r="I138" s="296">
        <v>0</v>
      </c>
      <c r="J138" s="296">
        <v>424.56</v>
      </c>
      <c r="K138" s="296">
        <v>1228.74</v>
      </c>
      <c r="L138" s="296">
        <v>258.12</v>
      </c>
      <c r="M138" s="296">
        <v>654.86</v>
      </c>
      <c r="N138" s="296">
        <v>0</v>
      </c>
      <c r="O138" s="296">
        <v>0</v>
      </c>
      <c r="P138" s="296">
        <v>315.76</v>
      </c>
    </row>
    <row r="139" spans="1:16">
      <c r="A139" s="295" t="s">
        <v>2675</v>
      </c>
      <c r="B139" s="296">
        <v>604.33999999999992</v>
      </c>
      <c r="C139" s="296">
        <v>526.55999999999995</v>
      </c>
      <c r="D139" s="296">
        <v>29.59</v>
      </c>
      <c r="E139" s="296">
        <v>0</v>
      </c>
      <c r="F139" s="296">
        <v>0</v>
      </c>
      <c r="G139" s="296">
        <v>0</v>
      </c>
      <c r="H139" s="296">
        <v>0</v>
      </c>
      <c r="I139" s="296">
        <v>0.06</v>
      </c>
      <c r="J139" s="296">
        <v>48.13</v>
      </c>
      <c r="K139" s="296">
        <v>604.34</v>
      </c>
      <c r="L139" s="296">
        <v>216.14</v>
      </c>
      <c r="M139" s="296">
        <v>310.32</v>
      </c>
      <c r="N139" s="296">
        <v>0</v>
      </c>
      <c r="O139" s="296">
        <v>0</v>
      </c>
      <c r="P139" s="296">
        <v>77.88</v>
      </c>
    </row>
    <row r="140" spans="1:16">
      <c r="A140" s="295" t="s">
        <v>2786</v>
      </c>
      <c r="B140" s="296">
        <v>6253.7099999999991</v>
      </c>
      <c r="C140" s="296">
        <v>1620.75</v>
      </c>
      <c r="D140" s="296">
        <v>222.49</v>
      </c>
      <c r="E140" s="296">
        <v>1.81</v>
      </c>
      <c r="F140" s="296">
        <v>72.39</v>
      </c>
      <c r="G140" s="296">
        <v>0</v>
      </c>
      <c r="H140" s="296">
        <v>0</v>
      </c>
      <c r="I140" s="296">
        <v>0.87</v>
      </c>
      <c r="J140" s="296">
        <v>4335.3999999999996</v>
      </c>
      <c r="K140" s="296">
        <v>6253.71</v>
      </c>
      <c r="L140" s="296">
        <v>260.17</v>
      </c>
      <c r="M140" s="296">
        <v>1150.3</v>
      </c>
      <c r="N140" s="296">
        <v>0</v>
      </c>
      <c r="O140" s="296">
        <v>0</v>
      </c>
      <c r="P140" s="296">
        <v>4843.24</v>
      </c>
    </row>
    <row r="141" spans="1:16">
      <c r="A141" s="295" t="s">
        <v>2788</v>
      </c>
      <c r="B141" s="296">
        <v>1067.75</v>
      </c>
      <c r="C141" s="296">
        <v>1065.47</v>
      </c>
      <c r="D141" s="296">
        <v>0</v>
      </c>
      <c r="E141" s="296">
        <v>0</v>
      </c>
      <c r="F141" s="296">
        <v>0</v>
      </c>
      <c r="G141" s="296">
        <v>0</v>
      </c>
      <c r="H141" s="296">
        <v>0</v>
      </c>
      <c r="I141" s="296">
        <v>0.11</v>
      </c>
      <c r="J141" s="296">
        <v>2.17</v>
      </c>
      <c r="K141" s="296">
        <v>1067.75</v>
      </c>
      <c r="L141" s="296">
        <v>155.59</v>
      </c>
      <c r="M141" s="296">
        <v>709.87</v>
      </c>
      <c r="N141" s="296">
        <v>0</v>
      </c>
      <c r="O141" s="296">
        <v>0</v>
      </c>
      <c r="P141" s="296">
        <v>202.29</v>
      </c>
    </row>
    <row r="142" spans="1:16">
      <c r="A142" s="295" t="s">
        <v>2787</v>
      </c>
      <c r="B142" s="296">
        <v>7985.58</v>
      </c>
      <c r="C142" s="296">
        <v>4231.6000000000004</v>
      </c>
      <c r="D142" s="296">
        <v>295.41000000000003</v>
      </c>
      <c r="E142" s="296">
        <v>132.94999999999999</v>
      </c>
      <c r="F142" s="296">
        <v>0</v>
      </c>
      <c r="G142" s="296">
        <v>0</v>
      </c>
      <c r="H142" s="296">
        <v>0</v>
      </c>
      <c r="I142" s="296">
        <v>0.47</v>
      </c>
      <c r="J142" s="296">
        <v>3325.15</v>
      </c>
      <c r="K142" s="296">
        <v>7985.58</v>
      </c>
      <c r="L142" s="296">
        <v>1458.89</v>
      </c>
      <c r="M142" s="296">
        <v>3650.04</v>
      </c>
      <c r="N142" s="296">
        <v>0</v>
      </c>
      <c r="O142" s="296">
        <v>0</v>
      </c>
      <c r="P142" s="296">
        <v>2876.65</v>
      </c>
    </row>
    <row r="143" spans="1:16">
      <c r="A143" s="295" t="s">
        <v>3078</v>
      </c>
      <c r="B143" s="296">
        <v>4160.75</v>
      </c>
      <c r="C143" s="296">
        <v>3293.01</v>
      </c>
      <c r="D143" s="296">
        <v>0</v>
      </c>
      <c r="E143" s="296">
        <v>422.74</v>
      </c>
      <c r="F143" s="296">
        <v>0</v>
      </c>
      <c r="G143" s="296">
        <v>0</v>
      </c>
      <c r="H143" s="296">
        <v>0</v>
      </c>
      <c r="I143" s="296">
        <v>0</v>
      </c>
      <c r="J143" s="296">
        <v>445</v>
      </c>
      <c r="K143" s="296">
        <v>4160.75</v>
      </c>
      <c r="L143" s="296">
        <v>2292.73</v>
      </c>
      <c r="M143" s="296">
        <v>1298.33</v>
      </c>
      <c r="N143" s="296">
        <v>0</v>
      </c>
      <c r="O143" s="296">
        <v>0</v>
      </c>
      <c r="P143" s="296">
        <v>569.69000000000005</v>
      </c>
    </row>
    <row r="144" spans="1:16">
      <c r="A144" s="295" t="s">
        <v>3079</v>
      </c>
      <c r="B144" s="296">
        <v>1421.74</v>
      </c>
      <c r="C144" s="296">
        <v>1421.74</v>
      </c>
      <c r="D144" s="296">
        <v>0</v>
      </c>
      <c r="E144" s="296">
        <v>0</v>
      </c>
      <c r="F144" s="296">
        <v>0</v>
      </c>
      <c r="G144" s="296">
        <v>0</v>
      </c>
      <c r="H144" s="296">
        <v>0</v>
      </c>
      <c r="I144" s="296">
        <v>0</v>
      </c>
      <c r="J144" s="296">
        <v>0</v>
      </c>
      <c r="K144" s="296">
        <v>1421.7399999999998</v>
      </c>
      <c r="L144" s="296">
        <v>1059.32</v>
      </c>
      <c r="M144" s="296">
        <v>82.55</v>
      </c>
      <c r="N144" s="296">
        <v>0</v>
      </c>
      <c r="O144" s="296">
        <v>0</v>
      </c>
      <c r="P144" s="296">
        <v>279.87</v>
      </c>
    </row>
    <row r="145" spans="1:16">
      <c r="A145" s="295" t="s">
        <v>2790</v>
      </c>
      <c r="B145" s="296">
        <v>911.19</v>
      </c>
      <c r="C145" s="296">
        <v>847.01</v>
      </c>
      <c r="D145" s="296">
        <v>0</v>
      </c>
      <c r="E145" s="296">
        <v>0</v>
      </c>
      <c r="F145" s="296">
        <v>0</v>
      </c>
      <c r="G145" s="296">
        <v>0</v>
      </c>
      <c r="H145" s="296">
        <v>0</v>
      </c>
      <c r="I145" s="296">
        <v>0</v>
      </c>
      <c r="J145" s="296">
        <v>64.180000000000007</v>
      </c>
      <c r="K145" s="296">
        <v>911.19</v>
      </c>
      <c r="L145" s="296">
        <v>488.36</v>
      </c>
      <c r="M145" s="296">
        <v>222.99</v>
      </c>
      <c r="N145" s="296">
        <v>0</v>
      </c>
      <c r="O145" s="296">
        <v>0</v>
      </c>
      <c r="P145" s="296">
        <v>199.84</v>
      </c>
    </row>
    <row r="146" spans="1:16">
      <c r="A146" s="295" t="s">
        <v>2789</v>
      </c>
      <c r="B146" s="296">
        <v>733.19</v>
      </c>
      <c r="C146" s="296">
        <v>559.46</v>
      </c>
      <c r="D146" s="296">
        <v>0</v>
      </c>
      <c r="E146" s="296">
        <v>36.1</v>
      </c>
      <c r="F146" s="296">
        <v>13</v>
      </c>
      <c r="G146" s="296">
        <v>0</v>
      </c>
      <c r="H146" s="296">
        <v>0</v>
      </c>
      <c r="I146" s="296">
        <v>0.66</v>
      </c>
      <c r="J146" s="296">
        <v>123.97</v>
      </c>
      <c r="K146" s="296">
        <v>733.18999999999994</v>
      </c>
      <c r="L146" s="296">
        <v>475.57</v>
      </c>
      <c r="M146" s="296">
        <v>189.2</v>
      </c>
      <c r="N146" s="296">
        <v>0</v>
      </c>
      <c r="O146" s="296">
        <v>0</v>
      </c>
      <c r="P146" s="296">
        <v>68.42</v>
      </c>
    </row>
    <row r="147" spans="1:16">
      <c r="A147" s="295" t="s">
        <v>2791</v>
      </c>
      <c r="B147" s="296">
        <v>17117.05</v>
      </c>
      <c r="C147" s="296">
        <v>13656.56</v>
      </c>
      <c r="D147" s="296">
        <v>195.06</v>
      </c>
      <c r="E147" s="296">
        <v>0</v>
      </c>
      <c r="F147" s="296">
        <v>0</v>
      </c>
      <c r="G147" s="296">
        <v>0</v>
      </c>
      <c r="H147" s="296">
        <v>0</v>
      </c>
      <c r="I147" s="296">
        <v>327.37</v>
      </c>
      <c r="J147" s="296">
        <v>2938.06</v>
      </c>
      <c r="K147" s="296">
        <v>17117.050000000003</v>
      </c>
      <c r="L147" s="296">
        <v>3002.84</v>
      </c>
      <c r="M147" s="296">
        <v>4695.92</v>
      </c>
      <c r="N147" s="296">
        <v>0</v>
      </c>
      <c r="O147" s="296">
        <v>0</v>
      </c>
      <c r="P147" s="296">
        <v>9418.2900000000009</v>
      </c>
    </row>
    <row r="148" spans="1:16">
      <c r="A148" s="295" t="s">
        <v>2792</v>
      </c>
      <c r="B148" s="296">
        <v>4189.5</v>
      </c>
      <c r="C148" s="296">
        <v>2483</v>
      </c>
      <c r="D148" s="296">
        <v>20</v>
      </c>
      <c r="E148" s="296">
        <v>57.2</v>
      </c>
      <c r="F148" s="296">
        <v>0</v>
      </c>
      <c r="G148" s="296">
        <v>0</v>
      </c>
      <c r="H148" s="296">
        <v>0</v>
      </c>
      <c r="I148" s="296">
        <v>0.8</v>
      </c>
      <c r="J148" s="296">
        <v>1628.5</v>
      </c>
      <c r="K148" s="296">
        <v>4189.5</v>
      </c>
      <c r="L148" s="296">
        <v>1209.28</v>
      </c>
      <c r="M148" s="296">
        <v>1254.92</v>
      </c>
      <c r="N148" s="296">
        <v>0</v>
      </c>
      <c r="O148" s="296">
        <v>0</v>
      </c>
      <c r="P148" s="296">
        <v>1725.3</v>
      </c>
    </row>
    <row r="149" spans="1:16">
      <c r="A149" s="295" t="s">
        <v>2793</v>
      </c>
      <c r="B149" s="296">
        <v>20416.95</v>
      </c>
      <c r="C149" s="296">
        <v>12968.78</v>
      </c>
      <c r="D149" s="296">
        <v>451.76</v>
      </c>
      <c r="E149" s="296">
        <v>0</v>
      </c>
      <c r="F149" s="296">
        <v>0</v>
      </c>
      <c r="G149" s="296">
        <v>0</v>
      </c>
      <c r="H149" s="296">
        <v>0</v>
      </c>
      <c r="I149" s="296">
        <v>0</v>
      </c>
      <c r="J149" s="296">
        <v>6996.41</v>
      </c>
      <c r="K149" s="296">
        <v>20416.949999999997</v>
      </c>
      <c r="L149" s="296">
        <v>489.65</v>
      </c>
      <c r="M149" s="296">
        <v>9437.16</v>
      </c>
      <c r="N149" s="296">
        <v>0</v>
      </c>
      <c r="O149" s="296">
        <v>0</v>
      </c>
      <c r="P149" s="296">
        <v>10490.14</v>
      </c>
    </row>
    <row r="150" spans="1:16">
      <c r="A150" s="295" t="s">
        <v>2795</v>
      </c>
      <c r="B150" s="296">
        <v>39534.68</v>
      </c>
      <c r="C150" s="296">
        <v>27796.21</v>
      </c>
      <c r="D150" s="296">
        <v>384.4</v>
      </c>
      <c r="E150" s="296">
        <v>0</v>
      </c>
      <c r="F150" s="296">
        <v>0</v>
      </c>
      <c r="G150" s="296">
        <v>0</v>
      </c>
      <c r="H150" s="296">
        <v>0</v>
      </c>
      <c r="I150" s="296">
        <v>0</v>
      </c>
      <c r="J150" s="296">
        <v>11354.07</v>
      </c>
      <c r="K150" s="296">
        <v>39534.68</v>
      </c>
      <c r="L150" s="296">
        <v>4873.25</v>
      </c>
      <c r="M150" s="296">
        <v>25771.35</v>
      </c>
      <c r="N150" s="296">
        <v>0</v>
      </c>
      <c r="O150" s="296">
        <v>0</v>
      </c>
      <c r="P150" s="296">
        <v>8890.08</v>
      </c>
    </row>
    <row r="151" spans="1:16">
      <c r="A151" s="295" t="s">
        <v>3080</v>
      </c>
      <c r="B151" s="296">
        <v>73.98</v>
      </c>
      <c r="C151" s="296">
        <v>68.78</v>
      </c>
      <c r="D151" s="296">
        <v>0</v>
      </c>
      <c r="E151" s="296">
        <v>0</v>
      </c>
      <c r="F151" s="296">
        <v>0</v>
      </c>
      <c r="G151" s="296">
        <v>0</v>
      </c>
      <c r="H151" s="296">
        <v>0</v>
      </c>
      <c r="I151" s="296">
        <v>0</v>
      </c>
      <c r="J151" s="296">
        <v>5.2</v>
      </c>
      <c r="K151" s="296">
        <v>73.98</v>
      </c>
      <c r="L151" s="296">
        <v>43.3</v>
      </c>
      <c r="M151" s="296">
        <v>23.39</v>
      </c>
      <c r="N151" s="296">
        <v>0</v>
      </c>
      <c r="O151" s="296">
        <v>0</v>
      </c>
      <c r="P151" s="296">
        <v>7.29</v>
      </c>
    </row>
    <row r="152" spans="1:16">
      <c r="A152" s="295" t="s">
        <v>2794</v>
      </c>
      <c r="B152" s="296">
        <v>2697.34</v>
      </c>
      <c r="C152" s="296">
        <v>557.26</v>
      </c>
      <c r="D152" s="296">
        <v>791.57</v>
      </c>
      <c r="E152" s="296">
        <v>0</v>
      </c>
      <c r="F152" s="296">
        <v>0</v>
      </c>
      <c r="G152" s="296">
        <v>0</v>
      </c>
      <c r="H152" s="296">
        <v>0</v>
      </c>
      <c r="I152" s="296">
        <v>37</v>
      </c>
      <c r="J152" s="296">
        <v>1311.51</v>
      </c>
      <c r="K152" s="296">
        <v>2697.34</v>
      </c>
      <c r="L152" s="296">
        <v>242.15</v>
      </c>
      <c r="M152" s="296">
        <v>1501.6</v>
      </c>
      <c r="N152" s="296">
        <v>0</v>
      </c>
      <c r="O152" s="296">
        <v>0</v>
      </c>
      <c r="P152" s="296">
        <v>953.59</v>
      </c>
    </row>
    <row r="153" spans="1:16">
      <c r="A153" s="295" t="s">
        <v>3081</v>
      </c>
      <c r="B153" s="296">
        <v>2033.8700000000001</v>
      </c>
      <c r="C153" s="296">
        <v>1450.43</v>
      </c>
      <c r="D153" s="296">
        <v>0</v>
      </c>
      <c r="E153" s="296">
        <v>62.46</v>
      </c>
      <c r="F153" s="296">
        <v>517.37</v>
      </c>
      <c r="G153" s="296">
        <v>0</v>
      </c>
      <c r="H153" s="296">
        <v>0</v>
      </c>
      <c r="I153" s="296">
        <v>3.61</v>
      </c>
      <c r="J153" s="296">
        <v>0</v>
      </c>
      <c r="K153" s="296">
        <v>2033.8700000000001</v>
      </c>
      <c r="L153" s="296">
        <v>761.4</v>
      </c>
      <c r="M153" s="296">
        <v>303.25</v>
      </c>
      <c r="N153" s="296">
        <v>0</v>
      </c>
      <c r="O153" s="296">
        <v>0</v>
      </c>
      <c r="P153" s="296">
        <v>969.22</v>
      </c>
    </row>
    <row r="154" spans="1:16">
      <c r="A154" s="295" t="s">
        <v>2780</v>
      </c>
      <c r="B154" s="296">
        <v>4060.42</v>
      </c>
      <c r="C154" s="296">
        <v>2693.36</v>
      </c>
      <c r="D154" s="296">
        <v>235.63</v>
      </c>
      <c r="E154" s="296">
        <v>0</v>
      </c>
      <c r="F154" s="296">
        <v>0</v>
      </c>
      <c r="G154" s="296">
        <v>0</v>
      </c>
      <c r="H154" s="296">
        <v>0</v>
      </c>
      <c r="I154" s="296">
        <v>0.02</v>
      </c>
      <c r="J154" s="296">
        <v>1131.4100000000001</v>
      </c>
      <c r="K154" s="296">
        <v>4060.42</v>
      </c>
      <c r="L154" s="296">
        <v>611.01</v>
      </c>
      <c r="M154" s="296">
        <v>2350.3200000000002</v>
      </c>
      <c r="N154" s="296">
        <v>0</v>
      </c>
      <c r="O154" s="296">
        <v>0</v>
      </c>
      <c r="P154" s="296">
        <v>1099.0899999999999</v>
      </c>
    </row>
    <row r="155" spans="1:16">
      <c r="A155" s="295" t="s">
        <v>2761</v>
      </c>
      <c r="B155" s="296">
        <v>564.41</v>
      </c>
      <c r="C155" s="296">
        <v>297.64999999999998</v>
      </c>
      <c r="D155" s="296">
        <v>0</v>
      </c>
      <c r="E155" s="296">
        <v>0</v>
      </c>
      <c r="F155" s="296">
        <v>134.04</v>
      </c>
      <c r="G155" s="296">
        <v>0</v>
      </c>
      <c r="H155" s="296">
        <v>0</v>
      </c>
      <c r="I155" s="296">
        <v>0.51</v>
      </c>
      <c r="J155" s="296">
        <v>132.21</v>
      </c>
      <c r="K155" s="296">
        <v>564.41</v>
      </c>
      <c r="L155" s="296">
        <v>450.27</v>
      </c>
      <c r="M155" s="296">
        <v>0</v>
      </c>
      <c r="N155" s="296">
        <v>0</v>
      </c>
      <c r="O155" s="296">
        <v>0</v>
      </c>
      <c r="P155" s="296">
        <v>114.14</v>
      </c>
    </row>
    <row r="156" spans="1:16">
      <c r="A156" s="295" t="s">
        <v>2762</v>
      </c>
      <c r="B156" s="296">
        <v>923.54</v>
      </c>
      <c r="C156" s="296">
        <v>331.97</v>
      </c>
      <c r="D156" s="296">
        <v>0</v>
      </c>
      <c r="E156" s="296">
        <v>0</v>
      </c>
      <c r="F156" s="296">
        <v>456.52</v>
      </c>
      <c r="G156" s="296">
        <v>0</v>
      </c>
      <c r="H156" s="296">
        <v>0</v>
      </c>
      <c r="I156" s="296">
        <v>0</v>
      </c>
      <c r="J156" s="296">
        <v>135.05000000000001</v>
      </c>
      <c r="K156" s="296">
        <v>923.54</v>
      </c>
      <c r="L156" s="296">
        <v>721.66</v>
      </c>
      <c r="M156" s="296">
        <v>0</v>
      </c>
      <c r="N156" s="296">
        <v>0</v>
      </c>
      <c r="O156" s="296">
        <v>86.02</v>
      </c>
      <c r="P156" s="296">
        <v>115.86</v>
      </c>
    </row>
    <row r="157" spans="1:16">
      <c r="A157" s="295" t="s">
        <v>2771</v>
      </c>
      <c r="B157" s="296">
        <v>474.33000000000004</v>
      </c>
      <c r="C157" s="296">
        <v>287.19</v>
      </c>
      <c r="D157" s="296">
        <v>0</v>
      </c>
      <c r="E157" s="296">
        <v>0</v>
      </c>
      <c r="F157" s="296">
        <v>96.11</v>
      </c>
      <c r="G157" s="296">
        <v>0</v>
      </c>
      <c r="H157" s="296">
        <v>28.3</v>
      </c>
      <c r="I157" s="296">
        <v>0</v>
      </c>
      <c r="J157" s="296">
        <v>62.73</v>
      </c>
      <c r="K157" s="296">
        <v>474.33000000000004</v>
      </c>
      <c r="L157" s="296">
        <v>367.41</v>
      </c>
      <c r="M157" s="296">
        <v>0</v>
      </c>
      <c r="N157" s="296">
        <v>0</v>
      </c>
      <c r="O157" s="296">
        <v>0</v>
      </c>
      <c r="P157" s="296">
        <v>106.92</v>
      </c>
    </row>
    <row r="158" spans="1:16">
      <c r="A158" s="295" t="s">
        <v>2764</v>
      </c>
      <c r="B158" s="296">
        <v>553.34</v>
      </c>
      <c r="C158" s="296">
        <v>293.60000000000002</v>
      </c>
      <c r="D158" s="296">
        <v>0</v>
      </c>
      <c r="E158" s="296">
        <v>0</v>
      </c>
      <c r="F158" s="296">
        <v>189.85</v>
      </c>
      <c r="G158" s="296">
        <v>0</v>
      </c>
      <c r="H158" s="296">
        <v>2.56</v>
      </c>
      <c r="I158" s="296">
        <v>0</v>
      </c>
      <c r="J158" s="296">
        <v>67.33</v>
      </c>
      <c r="K158" s="296">
        <v>553.34</v>
      </c>
      <c r="L158" s="296">
        <v>482.29</v>
      </c>
      <c r="M158" s="296">
        <v>0</v>
      </c>
      <c r="N158" s="296">
        <v>0</v>
      </c>
      <c r="O158" s="296">
        <v>0</v>
      </c>
      <c r="P158" s="296">
        <v>71.05</v>
      </c>
    </row>
    <row r="159" spans="1:16">
      <c r="A159" s="295" t="s">
        <v>2779</v>
      </c>
      <c r="B159" s="296">
        <v>485.32000000000005</v>
      </c>
      <c r="C159" s="296">
        <v>305.41000000000003</v>
      </c>
      <c r="D159" s="296">
        <v>0</v>
      </c>
      <c r="E159" s="296">
        <v>0</v>
      </c>
      <c r="F159" s="296">
        <v>125.3</v>
      </c>
      <c r="G159" s="296">
        <v>0</v>
      </c>
      <c r="H159" s="296">
        <v>0</v>
      </c>
      <c r="I159" s="296">
        <v>0</v>
      </c>
      <c r="J159" s="296">
        <v>54.61</v>
      </c>
      <c r="K159" s="296">
        <v>485.32</v>
      </c>
      <c r="L159" s="296">
        <v>375.44</v>
      </c>
      <c r="M159" s="296">
        <v>0</v>
      </c>
      <c r="N159" s="296">
        <v>0</v>
      </c>
      <c r="O159" s="296">
        <v>13.13</v>
      </c>
      <c r="P159" s="296">
        <v>96.75</v>
      </c>
    </row>
    <row r="160" spans="1:16">
      <c r="A160" s="295" t="s">
        <v>2763</v>
      </c>
      <c r="B160" s="296">
        <v>597.82000000000005</v>
      </c>
      <c r="C160" s="296">
        <v>320.97000000000003</v>
      </c>
      <c r="D160" s="296">
        <v>0</v>
      </c>
      <c r="E160" s="296">
        <v>0</v>
      </c>
      <c r="F160" s="296">
        <v>220.9</v>
      </c>
      <c r="G160" s="296">
        <v>0</v>
      </c>
      <c r="H160" s="296">
        <v>0.56999999999999995</v>
      </c>
      <c r="I160" s="296">
        <v>0</v>
      </c>
      <c r="J160" s="296">
        <v>55.38</v>
      </c>
      <c r="K160" s="296">
        <v>597.82000000000005</v>
      </c>
      <c r="L160" s="296">
        <v>447.3</v>
      </c>
      <c r="M160" s="296">
        <v>0</v>
      </c>
      <c r="N160" s="296">
        <v>0</v>
      </c>
      <c r="O160" s="296">
        <v>0</v>
      </c>
      <c r="P160" s="296">
        <v>150.52000000000001</v>
      </c>
    </row>
    <row r="161" spans="1:16">
      <c r="A161" s="295" t="s">
        <v>3082</v>
      </c>
      <c r="B161" s="296">
        <v>525.54</v>
      </c>
      <c r="C161" s="296">
        <v>305.70999999999998</v>
      </c>
      <c r="D161" s="296">
        <v>0</v>
      </c>
      <c r="E161" s="296">
        <v>0</v>
      </c>
      <c r="F161" s="296">
        <v>143.13</v>
      </c>
      <c r="G161" s="296">
        <v>0</v>
      </c>
      <c r="H161" s="296">
        <v>0</v>
      </c>
      <c r="I161" s="296">
        <v>0</v>
      </c>
      <c r="J161" s="296">
        <v>76.7</v>
      </c>
      <c r="K161" s="296">
        <v>525.54</v>
      </c>
      <c r="L161" s="296">
        <v>422.79</v>
      </c>
      <c r="M161" s="296">
        <v>0</v>
      </c>
      <c r="N161" s="296">
        <v>0</v>
      </c>
      <c r="O161" s="296">
        <v>1.21</v>
      </c>
      <c r="P161" s="296">
        <v>101.54</v>
      </c>
    </row>
    <row r="162" spans="1:16">
      <c r="A162" s="295" t="s">
        <v>2766</v>
      </c>
      <c r="B162" s="296">
        <v>692.94</v>
      </c>
      <c r="C162" s="296">
        <v>351.74</v>
      </c>
      <c r="D162" s="296">
        <v>0</v>
      </c>
      <c r="E162" s="296">
        <v>0</v>
      </c>
      <c r="F162" s="296">
        <v>216.26</v>
      </c>
      <c r="G162" s="296">
        <v>0</v>
      </c>
      <c r="H162" s="296">
        <v>0</v>
      </c>
      <c r="I162" s="296">
        <v>0</v>
      </c>
      <c r="J162" s="296">
        <v>124.94</v>
      </c>
      <c r="K162" s="296">
        <v>692.93999999999994</v>
      </c>
      <c r="L162" s="296">
        <v>512.16999999999996</v>
      </c>
      <c r="M162" s="296">
        <v>0</v>
      </c>
      <c r="N162" s="296">
        <v>0</v>
      </c>
      <c r="O162" s="296">
        <v>3.73</v>
      </c>
      <c r="P162" s="296">
        <v>177.04</v>
      </c>
    </row>
    <row r="163" spans="1:16">
      <c r="A163" s="295" t="s">
        <v>2768</v>
      </c>
      <c r="B163" s="296">
        <v>691.46</v>
      </c>
      <c r="C163" s="296">
        <v>320.55</v>
      </c>
      <c r="D163" s="296">
        <v>0</v>
      </c>
      <c r="E163" s="296">
        <v>0</v>
      </c>
      <c r="F163" s="296">
        <v>292.67</v>
      </c>
      <c r="G163" s="296">
        <v>0</v>
      </c>
      <c r="H163" s="296">
        <v>0</v>
      </c>
      <c r="I163" s="296">
        <v>0</v>
      </c>
      <c r="J163" s="296">
        <v>78.239999999999995</v>
      </c>
      <c r="K163" s="296">
        <v>691.46</v>
      </c>
      <c r="L163" s="296">
        <v>587.38</v>
      </c>
      <c r="M163" s="296">
        <v>0</v>
      </c>
      <c r="N163" s="296">
        <v>0</v>
      </c>
      <c r="O163" s="296">
        <v>86</v>
      </c>
      <c r="P163" s="296">
        <v>18.079999999999998</v>
      </c>
    </row>
    <row r="164" spans="1:16">
      <c r="A164" s="295" t="s">
        <v>2769</v>
      </c>
      <c r="B164" s="296">
        <v>482.28999999999996</v>
      </c>
      <c r="C164" s="296">
        <v>352.89</v>
      </c>
      <c r="D164" s="296">
        <v>0</v>
      </c>
      <c r="E164" s="296">
        <v>0</v>
      </c>
      <c r="F164" s="296">
        <v>46.02</v>
      </c>
      <c r="G164" s="296">
        <v>0</v>
      </c>
      <c r="H164" s="296">
        <v>0</v>
      </c>
      <c r="I164" s="296">
        <v>0</v>
      </c>
      <c r="J164" s="296">
        <v>83.38</v>
      </c>
      <c r="K164" s="296">
        <v>482.28999999999996</v>
      </c>
      <c r="L164" s="296">
        <v>327.84</v>
      </c>
      <c r="M164" s="296">
        <v>0</v>
      </c>
      <c r="N164" s="296">
        <v>0</v>
      </c>
      <c r="O164" s="296">
        <v>11.74</v>
      </c>
      <c r="P164" s="296">
        <v>142.71</v>
      </c>
    </row>
    <row r="165" spans="1:16">
      <c r="A165" s="295" t="s">
        <v>2770</v>
      </c>
      <c r="B165" s="296">
        <v>526.20000000000005</v>
      </c>
      <c r="C165" s="296">
        <v>342.68</v>
      </c>
      <c r="D165" s="296">
        <v>0</v>
      </c>
      <c r="E165" s="296">
        <v>0</v>
      </c>
      <c r="F165" s="296">
        <v>108.57</v>
      </c>
      <c r="G165" s="296">
        <v>0</v>
      </c>
      <c r="H165" s="296">
        <v>6.89</v>
      </c>
      <c r="I165" s="296">
        <v>0</v>
      </c>
      <c r="J165" s="296">
        <v>68.06</v>
      </c>
      <c r="K165" s="296">
        <v>526.20000000000005</v>
      </c>
      <c r="L165" s="296">
        <v>377.62</v>
      </c>
      <c r="M165" s="296">
        <v>0</v>
      </c>
      <c r="N165" s="296">
        <v>0</v>
      </c>
      <c r="O165" s="296">
        <v>0</v>
      </c>
      <c r="P165" s="296">
        <v>148.58000000000001</v>
      </c>
    </row>
    <row r="166" spans="1:16">
      <c r="A166" s="295" t="s">
        <v>2778</v>
      </c>
      <c r="B166" s="296">
        <v>544.99</v>
      </c>
      <c r="C166" s="296">
        <v>358.94</v>
      </c>
      <c r="D166" s="296">
        <v>0</v>
      </c>
      <c r="E166" s="296">
        <v>0</v>
      </c>
      <c r="F166" s="296">
        <v>147.91999999999999</v>
      </c>
      <c r="G166" s="296">
        <v>0</v>
      </c>
      <c r="H166" s="296">
        <v>0</v>
      </c>
      <c r="I166" s="296">
        <v>0</v>
      </c>
      <c r="J166" s="296">
        <v>38.130000000000003</v>
      </c>
      <c r="K166" s="296">
        <v>544.99</v>
      </c>
      <c r="L166" s="296">
        <v>379.42</v>
      </c>
      <c r="M166" s="296">
        <v>0</v>
      </c>
      <c r="N166" s="296">
        <v>0</v>
      </c>
      <c r="O166" s="296">
        <v>12.93</v>
      </c>
      <c r="P166" s="296">
        <v>152.63999999999999</v>
      </c>
    </row>
    <row r="167" spans="1:16">
      <c r="A167" s="295" t="s">
        <v>2774</v>
      </c>
      <c r="B167" s="296">
        <v>740.53</v>
      </c>
      <c r="C167" s="296">
        <v>482.79</v>
      </c>
      <c r="D167" s="296">
        <v>0</v>
      </c>
      <c r="E167" s="296">
        <v>0</v>
      </c>
      <c r="F167" s="296">
        <v>181.3</v>
      </c>
      <c r="G167" s="296">
        <v>0</v>
      </c>
      <c r="H167" s="296">
        <v>0</v>
      </c>
      <c r="I167" s="296">
        <v>0</v>
      </c>
      <c r="J167" s="296">
        <v>76.44</v>
      </c>
      <c r="K167" s="296">
        <v>740.53000000000009</v>
      </c>
      <c r="L167" s="296">
        <v>616.44000000000005</v>
      </c>
      <c r="M167" s="296">
        <v>0</v>
      </c>
      <c r="N167" s="296">
        <v>0</v>
      </c>
      <c r="O167" s="296">
        <v>0</v>
      </c>
      <c r="P167" s="296">
        <v>124.09</v>
      </c>
    </row>
    <row r="168" spans="1:16">
      <c r="A168" s="295" t="s">
        <v>2775</v>
      </c>
      <c r="B168" s="296">
        <v>1113.6500000000001</v>
      </c>
      <c r="C168" s="296">
        <v>333.87</v>
      </c>
      <c r="D168" s="296">
        <v>0</v>
      </c>
      <c r="E168" s="296">
        <v>0</v>
      </c>
      <c r="F168" s="296">
        <v>652.1</v>
      </c>
      <c r="G168" s="296">
        <v>0</v>
      </c>
      <c r="H168" s="296">
        <v>0</v>
      </c>
      <c r="I168" s="296">
        <v>0</v>
      </c>
      <c r="J168" s="296">
        <v>127.68</v>
      </c>
      <c r="K168" s="296">
        <v>1113.6500000000001</v>
      </c>
      <c r="L168" s="296">
        <v>799.67</v>
      </c>
      <c r="M168" s="296">
        <v>0</v>
      </c>
      <c r="N168" s="296">
        <v>0</v>
      </c>
      <c r="O168" s="296">
        <v>178.72</v>
      </c>
      <c r="P168" s="296">
        <v>135.26</v>
      </c>
    </row>
    <row r="169" spans="1:16">
      <c r="A169" s="295" t="s">
        <v>2767</v>
      </c>
      <c r="B169" s="296">
        <v>569.5200000000001</v>
      </c>
      <c r="C169" s="296">
        <v>275.11</v>
      </c>
      <c r="D169" s="296">
        <v>0</v>
      </c>
      <c r="E169" s="296">
        <v>0</v>
      </c>
      <c r="F169" s="296">
        <v>195.98</v>
      </c>
      <c r="G169" s="296">
        <v>0</v>
      </c>
      <c r="H169" s="296">
        <v>8.17</v>
      </c>
      <c r="I169" s="296">
        <v>0</v>
      </c>
      <c r="J169" s="296">
        <v>90.26</v>
      </c>
      <c r="K169" s="296">
        <v>569.52</v>
      </c>
      <c r="L169" s="296">
        <v>445.49</v>
      </c>
      <c r="M169" s="296">
        <v>0</v>
      </c>
      <c r="N169" s="296">
        <v>0</v>
      </c>
      <c r="O169" s="296">
        <v>0</v>
      </c>
      <c r="P169" s="296">
        <v>124.03</v>
      </c>
    </row>
    <row r="170" spans="1:16">
      <c r="A170" s="295" t="s">
        <v>2772</v>
      </c>
      <c r="B170" s="296">
        <v>1766.07</v>
      </c>
      <c r="C170" s="296">
        <v>802.93</v>
      </c>
      <c r="D170" s="296">
        <v>0</v>
      </c>
      <c r="E170" s="296">
        <v>0</v>
      </c>
      <c r="F170" s="296">
        <v>768.6</v>
      </c>
      <c r="G170" s="296">
        <v>0</v>
      </c>
      <c r="H170" s="296">
        <v>0</v>
      </c>
      <c r="I170" s="296">
        <v>1.59</v>
      </c>
      <c r="J170" s="296">
        <v>192.95</v>
      </c>
      <c r="K170" s="296">
        <v>1766.07</v>
      </c>
      <c r="L170" s="296">
        <v>1608.59</v>
      </c>
      <c r="M170" s="296">
        <v>0</v>
      </c>
      <c r="N170" s="296">
        <v>0</v>
      </c>
      <c r="O170" s="296">
        <v>51.24</v>
      </c>
      <c r="P170" s="296">
        <v>106.24</v>
      </c>
    </row>
    <row r="171" spans="1:16">
      <c r="A171" s="295" t="s">
        <v>2773</v>
      </c>
      <c r="B171" s="296">
        <v>430.84999999999997</v>
      </c>
      <c r="C171" s="296">
        <v>291.52</v>
      </c>
      <c r="D171" s="296">
        <v>0</v>
      </c>
      <c r="E171" s="296">
        <v>0</v>
      </c>
      <c r="F171" s="296">
        <v>96.32</v>
      </c>
      <c r="G171" s="296">
        <v>0</v>
      </c>
      <c r="H171" s="296">
        <v>0</v>
      </c>
      <c r="I171" s="296">
        <v>0</v>
      </c>
      <c r="J171" s="296">
        <v>43.01</v>
      </c>
      <c r="K171" s="296">
        <v>430.85</v>
      </c>
      <c r="L171" s="296">
        <v>356.54</v>
      </c>
      <c r="M171" s="296">
        <v>0</v>
      </c>
      <c r="N171" s="296">
        <v>0</v>
      </c>
      <c r="O171" s="296">
        <v>0</v>
      </c>
      <c r="P171" s="296">
        <v>74.31</v>
      </c>
    </row>
    <row r="172" spans="1:16">
      <c r="A172" s="295" t="s">
        <v>2776</v>
      </c>
      <c r="B172" s="296">
        <v>447.31</v>
      </c>
      <c r="C172" s="296">
        <v>303.19</v>
      </c>
      <c r="D172" s="296">
        <v>0</v>
      </c>
      <c r="E172" s="296">
        <v>0</v>
      </c>
      <c r="F172" s="296">
        <v>103.86</v>
      </c>
      <c r="G172" s="296">
        <v>0</v>
      </c>
      <c r="H172" s="296">
        <v>2.83</v>
      </c>
      <c r="I172" s="296">
        <v>1.54</v>
      </c>
      <c r="J172" s="296">
        <v>35.89</v>
      </c>
      <c r="K172" s="296">
        <v>447.31000000000006</v>
      </c>
      <c r="L172" s="296">
        <v>309.10000000000002</v>
      </c>
      <c r="M172" s="296">
        <v>0</v>
      </c>
      <c r="N172" s="296">
        <v>0</v>
      </c>
      <c r="O172" s="296">
        <v>0</v>
      </c>
      <c r="P172" s="296">
        <v>138.21</v>
      </c>
    </row>
    <row r="173" spans="1:16">
      <c r="A173" s="295" t="s">
        <v>2777</v>
      </c>
      <c r="B173" s="296">
        <v>308.79999999999995</v>
      </c>
      <c r="C173" s="296">
        <v>187.74</v>
      </c>
      <c r="D173" s="296">
        <v>0</v>
      </c>
      <c r="E173" s="296">
        <v>0</v>
      </c>
      <c r="F173" s="296">
        <v>73.569999999999993</v>
      </c>
      <c r="G173" s="296">
        <v>0</v>
      </c>
      <c r="H173" s="296">
        <v>6.77</v>
      </c>
      <c r="I173" s="296">
        <v>8.33</v>
      </c>
      <c r="J173" s="296">
        <v>32.39</v>
      </c>
      <c r="K173" s="296">
        <v>308.8</v>
      </c>
      <c r="L173" s="296">
        <v>248.93</v>
      </c>
      <c r="M173" s="296">
        <v>0</v>
      </c>
      <c r="N173" s="296">
        <v>0</v>
      </c>
      <c r="O173" s="296">
        <v>0</v>
      </c>
      <c r="P173" s="296">
        <v>59.87</v>
      </c>
    </row>
    <row r="174" spans="1:16">
      <c r="A174" s="295" t="s">
        <v>2784</v>
      </c>
      <c r="B174" s="296">
        <v>33.520000000000003</v>
      </c>
      <c r="C174" s="296">
        <v>33.520000000000003</v>
      </c>
      <c r="D174" s="296">
        <v>0</v>
      </c>
      <c r="E174" s="296">
        <v>0</v>
      </c>
      <c r="F174" s="296">
        <v>0</v>
      </c>
      <c r="G174" s="296">
        <v>0</v>
      </c>
      <c r="H174" s="296">
        <v>0</v>
      </c>
      <c r="I174" s="296">
        <v>0</v>
      </c>
      <c r="J174" s="296">
        <v>0</v>
      </c>
      <c r="K174" s="296">
        <v>33.519999999999996</v>
      </c>
      <c r="L174" s="296">
        <v>21.22</v>
      </c>
      <c r="M174" s="296">
        <v>12.3</v>
      </c>
      <c r="N174" s="296">
        <v>0</v>
      </c>
      <c r="O174" s="296">
        <v>0</v>
      </c>
      <c r="P174" s="296">
        <v>0</v>
      </c>
    </row>
    <row r="175" spans="1:16">
      <c r="A175" s="295" t="s">
        <v>2765</v>
      </c>
      <c r="B175" s="296">
        <v>729.12</v>
      </c>
      <c r="C175" s="296">
        <v>475.34</v>
      </c>
      <c r="D175" s="296">
        <v>0</v>
      </c>
      <c r="E175" s="296">
        <v>0</v>
      </c>
      <c r="F175" s="296">
        <v>167.95</v>
      </c>
      <c r="G175" s="296">
        <v>0</v>
      </c>
      <c r="H175" s="296">
        <v>6.2</v>
      </c>
      <c r="I175" s="296">
        <v>0</v>
      </c>
      <c r="J175" s="296">
        <v>79.63</v>
      </c>
      <c r="K175" s="296">
        <v>729.12</v>
      </c>
      <c r="L175" s="296">
        <v>561</v>
      </c>
      <c r="M175" s="296">
        <v>0</v>
      </c>
      <c r="N175" s="296">
        <v>0</v>
      </c>
      <c r="O175" s="296">
        <v>0</v>
      </c>
      <c r="P175" s="296">
        <v>168.12</v>
      </c>
    </row>
    <row r="176" spans="1:16">
      <c r="A176" s="295" t="s">
        <v>2782</v>
      </c>
      <c r="B176" s="296">
        <v>238.10999999999999</v>
      </c>
      <c r="C176" s="296">
        <v>174.89</v>
      </c>
      <c r="D176" s="296">
        <v>0</v>
      </c>
      <c r="E176" s="296">
        <v>46.2</v>
      </c>
      <c r="F176" s="296">
        <v>0</v>
      </c>
      <c r="G176" s="296">
        <v>0</v>
      </c>
      <c r="H176" s="296">
        <v>0</v>
      </c>
      <c r="I176" s="296">
        <v>0</v>
      </c>
      <c r="J176" s="296">
        <v>17.02</v>
      </c>
      <c r="K176" s="296">
        <v>238.11</v>
      </c>
      <c r="L176" s="296">
        <v>206.28</v>
      </c>
      <c r="M176" s="296">
        <v>0</v>
      </c>
      <c r="N176" s="296">
        <v>0</v>
      </c>
      <c r="O176" s="296">
        <v>0</v>
      </c>
      <c r="P176" s="296">
        <v>31.83</v>
      </c>
    </row>
    <row r="177" spans="1:16">
      <c r="A177" s="295" t="s">
        <v>2783</v>
      </c>
      <c r="B177" s="296">
        <v>5844.75</v>
      </c>
      <c r="C177" s="296">
        <v>1477.97</v>
      </c>
      <c r="D177" s="296">
        <v>0</v>
      </c>
      <c r="E177" s="296">
        <v>0</v>
      </c>
      <c r="F177" s="296">
        <v>2782.71</v>
      </c>
      <c r="G177" s="296">
        <v>0</v>
      </c>
      <c r="H177" s="296">
        <v>0</v>
      </c>
      <c r="I177" s="296">
        <v>254.4</v>
      </c>
      <c r="J177" s="296">
        <v>1329.67</v>
      </c>
      <c r="K177" s="296">
        <v>5844.75</v>
      </c>
      <c r="L177" s="296">
        <v>3392.88</v>
      </c>
      <c r="M177" s="296">
        <v>761.92</v>
      </c>
      <c r="N177" s="296">
        <v>0</v>
      </c>
      <c r="O177" s="296">
        <v>87.87</v>
      </c>
      <c r="P177" s="296">
        <v>1602.08</v>
      </c>
    </row>
    <row r="178" spans="1:16">
      <c r="A178" s="295" t="s">
        <v>2781</v>
      </c>
      <c r="B178" s="296">
        <v>7131.54</v>
      </c>
      <c r="C178" s="296">
        <v>1018.61</v>
      </c>
      <c r="D178" s="296">
        <v>170.28</v>
      </c>
      <c r="E178" s="296">
        <v>0</v>
      </c>
      <c r="F178" s="296">
        <v>5880.2</v>
      </c>
      <c r="G178" s="296">
        <v>0</v>
      </c>
      <c r="H178" s="296">
        <v>0</v>
      </c>
      <c r="I178" s="296">
        <v>0</v>
      </c>
      <c r="J178" s="296">
        <v>62.45</v>
      </c>
      <c r="K178" s="296">
        <v>7131.54</v>
      </c>
      <c r="L178" s="296">
        <v>8589.58</v>
      </c>
      <c r="M178" s="296">
        <v>415.84</v>
      </c>
      <c r="N178" s="296">
        <v>0</v>
      </c>
      <c r="O178" s="296">
        <v>0</v>
      </c>
      <c r="P178" s="296">
        <v>-1873.88</v>
      </c>
    </row>
    <row r="179" spans="1:16">
      <c r="A179" s="295" t="s">
        <v>3083</v>
      </c>
      <c r="B179" s="296">
        <v>20043.960000000003</v>
      </c>
      <c r="C179" s="296">
        <v>1368.49</v>
      </c>
      <c r="D179" s="296">
        <v>0</v>
      </c>
      <c r="E179" s="296">
        <v>0</v>
      </c>
      <c r="F179" s="296">
        <v>17098.439999999999</v>
      </c>
      <c r="G179" s="296">
        <v>0</v>
      </c>
      <c r="H179" s="296">
        <v>1551.06</v>
      </c>
      <c r="I179" s="296">
        <v>0</v>
      </c>
      <c r="J179" s="296">
        <v>25.97</v>
      </c>
      <c r="K179" s="296">
        <v>20043.960000000003</v>
      </c>
      <c r="L179" s="296">
        <v>19657.810000000001</v>
      </c>
      <c r="M179" s="296">
        <v>386.15</v>
      </c>
      <c r="N179" s="296">
        <v>0</v>
      </c>
      <c r="O179" s="296">
        <v>0</v>
      </c>
      <c r="P179" s="296">
        <v>0</v>
      </c>
    </row>
    <row r="180" spans="1:16">
      <c r="A180" s="295" t="s">
        <v>2785</v>
      </c>
      <c r="B180" s="296">
        <v>136.51</v>
      </c>
      <c r="C180" s="296">
        <v>136.01</v>
      </c>
      <c r="D180" s="296">
        <v>0</v>
      </c>
      <c r="E180" s="296">
        <v>0</v>
      </c>
      <c r="F180" s="296">
        <v>0</v>
      </c>
      <c r="G180" s="296">
        <v>0</v>
      </c>
      <c r="H180" s="296">
        <v>0.47</v>
      </c>
      <c r="I180" s="296">
        <v>0.03</v>
      </c>
      <c r="J180" s="296">
        <v>0</v>
      </c>
      <c r="K180" s="296">
        <v>136.51</v>
      </c>
      <c r="L180" s="296">
        <v>126.5</v>
      </c>
      <c r="M180" s="296">
        <v>9.3699999999999992</v>
      </c>
      <c r="N180" s="296">
        <v>0</v>
      </c>
      <c r="O180" s="296">
        <v>0</v>
      </c>
      <c r="P180" s="296">
        <v>0.64</v>
      </c>
    </row>
    <row r="181" spans="1:16">
      <c r="A181" s="295" t="s">
        <v>2756</v>
      </c>
      <c r="B181" s="296">
        <v>437.97</v>
      </c>
      <c r="C181" s="296">
        <v>437.86</v>
      </c>
      <c r="D181" s="296">
        <v>0</v>
      </c>
      <c r="E181" s="296">
        <v>0</v>
      </c>
      <c r="F181" s="296">
        <v>0</v>
      </c>
      <c r="G181" s="296">
        <v>0</v>
      </c>
      <c r="H181" s="296">
        <v>0</v>
      </c>
      <c r="I181" s="296">
        <v>0</v>
      </c>
      <c r="J181" s="296">
        <v>0.11</v>
      </c>
      <c r="K181" s="296">
        <v>437.97</v>
      </c>
      <c r="L181" s="296">
        <v>437.86</v>
      </c>
      <c r="M181" s="296">
        <v>0</v>
      </c>
      <c r="N181" s="296">
        <v>0</v>
      </c>
      <c r="O181" s="296">
        <v>0</v>
      </c>
      <c r="P181" s="296">
        <v>0.11</v>
      </c>
    </row>
    <row r="182" spans="1:16">
      <c r="A182" s="295" t="s">
        <v>2757</v>
      </c>
      <c r="B182" s="296">
        <v>1501.33</v>
      </c>
      <c r="C182" s="296">
        <v>1258.94</v>
      </c>
      <c r="D182" s="296">
        <v>0</v>
      </c>
      <c r="E182" s="296">
        <v>0</v>
      </c>
      <c r="F182" s="296">
        <v>0</v>
      </c>
      <c r="G182" s="296">
        <v>0</v>
      </c>
      <c r="H182" s="296">
        <v>0</v>
      </c>
      <c r="I182" s="296">
        <v>0</v>
      </c>
      <c r="J182" s="296">
        <v>242.39</v>
      </c>
      <c r="K182" s="296">
        <v>1501.33</v>
      </c>
      <c r="L182" s="296">
        <v>1126.49</v>
      </c>
      <c r="M182" s="296">
        <v>323.55</v>
      </c>
      <c r="N182" s="296">
        <v>0</v>
      </c>
      <c r="O182" s="296">
        <v>0</v>
      </c>
      <c r="P182" s="296">
        <v>51.29</v>
      </c>
    </row>
    <row r="183" spans="1:16">
      <c r="A183" s="295" t="s">
        <v>2760</v>
      </c>
      <c r="B183" s="296">
        <v>3454.07</v>
      </c>
      <c r="C183" s="296">
        <v>3423.52</v>
      </c>
      <c r="D183" s="296">
        <v>0</v>
      </c>
      <c r="E183" s="296">
        <v>0</v>
      </c>
      <c r="F183" s="296">
        <v>0</v>
      </c>
      <c r="G183" s="296">
        <v>0</v>
      </c>
      <c r="H183" s="296">
        <v>0</v>
      </c>
      <c r="I183" s="296">
        <v>0</v>
      </c>
      <c r="J183" s="296">
        <v>30.55</v>
      </c>
      <c r="K183" s="296">
        <v>3454.07</v>
      </c>
      <c r="L183" s="296">
        <v>679.44</v>
      </c>
      <c r="M183" s="296">
        <v>2575.3000000000002</v>
      </c>
      <c r="N183" s="296">
        <v>0</v>
      </c>
      <c r="O183" s="296">
        <v>0</v>
      </c>
      <c r="P183" s="296">
        <v>199.33</v>
      </c>
    </row>
    <row r="184" spans="1:16">
      <c r="A184" s="295" t="s">
        <v>2753</v>
      </c>
      <c r="B184" s="296">
        <v>939.97</v>
      </c>
      <c r="C184" s="296">
        <v>542.53</v>
      </c>
      <c r="D184" s="296">
        <v>187.97</v>
      </c>
      <c r="E184" s="296">
        <v>0</v>
      </c>
      <c r="F184" s="296">
        <v>0</v>
      </c>
      <c r="G184" s="296">
        <v>0</v>
      </c>
      <c r="H184" s="296">
        <v>0</v>
      </c>
      <c r="I184" s="296">
        <v>49.87</v>
      </c>
      <c r="J184" s="296">
        <v>159.6</v>
      </c>
      <c r="K184" s="296">
        <v>939.96999999999991</v>
      </c>
      <c r="L184" s="296">
        <v>222.91</v>
      </c>
      <c r="M184" s="296">
        <v>533.89</v>
      </c>
      <c r="N184" s="296">
        <v>0</v>
      </c>
      <c r="O184" s="296">
        <v>0</v>
      </c>
      <c r="P184" s="296">
        <v>183.17</v>
      </c>
    </row>
    <row r="185" spans="1:16">
      <c r="A185" s="295" t="s">
        <v>2758</v>
      </c>
      <c r="B185" s="296">
        <v>1104.8</v>
      </c>
      <c r="C185" s="296">
        <v>1104.8</v>
      </c>
      <c r="D185" s="296">
        <v>0</v>
      </c>
      <c r="E185" s="296">
        <v>0</v>
      </c>
      <c r="F185" s="296">
        <v>0</v>
      </c>
      <c r="G185" s="296">
        <v>0</v>
      </c>
      <c r="H185" s="296">
        <v>0</v>
      </c>
      <c r="I185" s="296">
        <v>0</v>
      </c>
      <c r="J185" s="296">
        <v>0</v>
      </c>
      <c r="K185" s="296">
        <v>1104.8</v>
      </c>
      <c r="L185" s="296">
        <v>116.6</v>
      </c>
      <c r="M185" s="296">
        <v>988.2</v>
      </c>
      <c r="N185" s="296">
        <v>0</v>
      </c>
      <c r="O185" s="296">
        <v>0</v>
      </c>
      <c r="P185" s="296">
        <v>0</v>
      </c>
    </row>
    <row r="186" spans="1:16">
      <c r="A186" s="295" t="s">
        <v>2755</v>
      </c>
      <c r="B186" s="296">
        <v>1414.52</v>
      </c>
      <c r="C186" s="296">
        <v>1365.33</v>
      </c>
      <c r="D186" s="296">
        <v>0</v>
      </c>
      <c r="E186" s="296">
        <v>0</v>
      </c>
      <c r="F186" s="296">
        <v>0</v>
      </c>
      <c r="G186" s="296">
        <v>0</v>
      </c>
      <c r="H186" s="296">
        <v>0</v>
      </c>
      <c r="I186" s="296">
        <v>0</v>
      </c>
      <c r="J186" s="296">
        <v>49.19</v>
      </c>
      <c r="K186" s="296">
        <v>1414.52</v>
      </c>
      <c r="L186" s="296">
        <v>101.85</v>
      </c>
      <c r="M186" s="296">
        <v>478.97</v>
      </c>
      <c r="N186" s="296">
        <v>0</v>
      </c>
      <c r="O186" s="296">
        <v>0</v>
      </c>
      <c r="P186" s="296">
        <v>833.7</v>
      </c>
    </row>
    <row r="187" spans="1:16">
      <c r="A187" s="295" t="s">
        <v>2754</v>
      </c>
      <c r="B187" s="296">
        <v>26574.280000000002</v>
      </c>
      <c r="C187" s="296">
        <v>19287.2</v>
      </c>
      <c r="D187" s="296">
        <v>1420.17</v>
      </c>
      <c r="E187" s="296">
        <v>0</v>
      </c>
      <c r="F187" s="296">
        <v>0</v>
      </c>
      <c r="G187" s="296">
        <v>0</v>
      </c>
      <c r="H187" s="296">
        <v>0</v>
      </c>
      <c r="I187" s="296">
        <v>2864.64</v>
      </c>
      <c r="J187" s="296">
        <v>3002.27</v>
      </c>
      <c r="K187" s="296">
        <v>26574.28</v>
      </c>
      <c r="L187" s="296">
        <v>2641.74</v>
      </c>
      <c r="M187" s="296">
        <v>14886.67</v>
      </c>
      <c r="N187" s="296">
        <v>0</v>
      </c>
      <c r="O187" s="296">
        <v>0</v>
      </c>
      <c r="P187" s="296">
        <v>9045.8700000000008</v>
      </c>
    </row>
    <row r="188" spans="1:16">
      <c r="A188" s="295" t="s">
        <v>3084</v>
      </c>
      <c r="B188" s="296">
        <v>258.51</v>
      </c>
      <c r="C188" s="296">
        <v>91.74</v>
      </c>
      <c r="D188" s="296">
        <v>0</v>
      </c>
      <c r="E188" s="296">
        <v>0</v>
      </c>
      <c r="F188" s="296">
        <v>0</v>
      </c>
      <c r="G188" s="296">
        <v>0</v>
      </c>
      <c r="H188" s="296">
        <v>0</v>
      </c>
      <c r="I188" s="296">
        <v>0</v>
      </c>
      <c r="J188" s="296">
        <v>166.77</v>
      </c>
      <c r="K188" s="296">
        <v>258.51</v>
      </c>
      <c r="L188" s="296">
        <v>69.459999999999994</v>
      </c>
      <c r="M188" s="296">
        <v>178.48</v>
      </c>
      <c r="N188" s="296">
        <v>0</v>
      </c>
      <c r="O188" s="296">
        <v>0</v>
      </c>
      <c r="P188" s="296">
        <v>10.57</v>
      </c>
    </row>
    <row r="189" spans="1:16">
      <c r="A189" s="295" t="s">
        <v>2759</v>
      </c>
      <c r="B189" s="296">
        <v>1848.29</v>
      </c>
      <c r="C189" s="296">
        <v>998.51</v>
      </c>
      <c r="D189" s="296">
        <v>9.92</v>
      </c>
      <c r="E189" s="296">
        <v>0</v>
      </c>
      <c r="F189" s="296">
        <v>0</v>
      </c>
      <c r="G189" s="296">
        <v>0</v>
      </c>
      <c r="H189" s="296">
        <v>0</v>
      </c>
      <c r="I189" s="296">
        <v>0</v>
      </c>
      <c r="J189" s="296">
        <v>839.86</v>
      </c>
      <c r="K189" s="296">
        <v>1848.29</v>
      </c>
      <c r="L189" s="296">
        <v>351.82</v>
      </c>
      <c r="M189" s="296">
        <v>657.47</v>
      </c>
      <c r="N189" s="296">
        <v>0</v>
      </c>
      <c r="O189" s="296">
        <v>0</v>
      </c>
      <c r="P189" s="296">
        <v>839</v>
      </c>
    </row>
    <row r="190" spans="1:16">
      <c r="A190" s="295" t="s">
        <v>2534</v>
      </c>
      <c r="B190" s="296">
        <v>773.74</v>
      </c>
      <c r="C190" s="296">
        <v>621.5</v>
      </c>
      <c r="D190" s="296">
        <v>10.35</v>
      </c>
      <c r="E190" s="296">
        <v>0</v>
      </c>
      <c r="F190" s="296">
        <v>0</v>
      </c>
      <c r="G190" s="296">
        <v>0</v>
      </c>
      <c r="H190" s="296">
        <v>0</v>
      </c>
      <c r="I190" s="296">
        <v>0</v>
      </c>
      <c r="J190" s="296">
        <v>141.88999999999999</v>
      </c>
      <c r="K190" s="296">
        <v>773.74</v>
      </c>
      <c r="L190" s="296">
        <v>687.51</v>
      </c>
      <c r="M190" s="296">
        <v>0</v>
      </c>
      <c r="N190" s="296">
        <v>0</v>
      </c>
      <c r="O190" s="296">
        <v>0</v>
      </c>
      <c r="P190" s="296">
        <v>86.23</v>
      </c>
    </row>
    <row r="191" spans="1:16">
      <c r="A191" s="295" t="s">
        <v>2535</v>
      </c>
      <c r="B191" s="296">
        <v>401.52</v>
      </c>
      <c r="C191" s="296">
        <v>396.18</v>
      </c>
      <c r="D191" s="296">
        <v>0</v>
      </c>
      <c r="E191" s="296">
        <v>0</v>
      </c>
      <c r="F191" s="296">
        <v>0</v>
      </c>
      <c r="G191" s="296">
        <v>0</v>
      </c>
      <c r="H191" s="296">
        <v>0</v>
      </c>
      <c r="I191" s="296">
        <v>0</v>
      </c>
      <c r="J191" s="296">
        <v>5.34</v>
      </c>
      <c r="K191" s="296">
        <v>401.52</v>
      </c>
      <c r="L191" s="296">
        <v>357.52</v>
      </c>
      <c r="M191" s="296">
        <v>0</v>
      </c>
      <c r="N191" s="296">
        <v>0</v>
      </c>
      <c r="O191" s="296">
        <v>0</v>
      </c>
      <c r="P191" s="296">
        <v>44</v>
      </c>
    </row>
    <row r="192" spans="1:16">
      <c r="A192" s="295" t="s">
        <v>2536</v>
      </c>
      <c r="B192" s="296">
        <v>21.330000000000002</v>
      </c>
      <c r="C192" s="296">
        <v>18.100000000000001</v>
      </c>
      <c r="D192" s="296">
        <v>0</v>
      </c>
      <c r="E192" s="296">
        <v>0</v>
      </c>
      <c r="F192" s="296">
        <v>0</v>
      </c>
      <c r="G192" s="296">
        <v>0</v>
      </c>
      <c r="H192" s="296">
        <v>0</v>
      </c>
      <c r="I192" s="296">
        <v>0</v>
      </c>
      <c r="J192" s="296">
        <v>3.23</v>
      </c>
      <c r="K192" s="296">
        <v>21.33</v>
      </c>
      <c r="L192" s="296">
        <v>17.47</v>
      </c>
      <c r="M192" s="296">
        <v>0</v>
      </c>
      <c r="N192" s="296">
        <v>0</v>
      </c>
      <c r="O192" s="296">
        <v>0</v>
      </c>
      <c r="P192" s="296">
        <v>3.86</v>
      </c>
    </row>
    <row r="193" spans="1:16">
      <c r="A193" s="295" t="s">
        <v>2537</v>
      </c>
      <c r="B193" s="296">
        <v>94.89</v>
      </c>
      <c r="C193" s="296">
        <v>94.77</v>
      </c>
      <c r="D193" s="296">
        <v>0</v>
      </c>
      <c r="E193" s="296">
        <v>0</v>
      </c>
      <c r="F193" s="296">
        <v>0</v>
      </c>
      <c r="G193" s="296">
        <v>0</v>
      </c>
      <c r="H193" s="296">
        <v>0</v>
      </c>
      <c r="I193" s="296">
        <v>0</v>
      </c>
      <c r="J193" s="296">
        <v>0.12</v>
      </c>
      <c r="K193" s="296">
        <v>94.89</v>
      </c>
      <c r="L193" s="296">
        <v>89.18</v>
      </c>
      <c r="M193" s="296">
        <v>0</v>
      </c>
      <c r="N193" s="296">
        <v>0</v>
      </c>
      <c r="O193" s="296">
        <v>0</v>
      </c>
      <c r="P193" s="296">
        <v>5.71</v>
      </c>
    </row>
    <row r="194" spans="1:16">
      <c r="A194" s="295" t="s">
        <v>2538</v>
      </c>
      <c r="B194" s="296">
        <v>392.31</v>
      </c>
      <c r="C194" s="296">
        <v>276.45</v>
      </c>
      <c r="D194" s="296">
        <v>0</v>
      </c>
      <c r="E194" s="296">
        <v>0</v>
      </c>
      <c r="F194" s="296">
        <v>0</v>
      </c>
      <c r="G194" s="296">
        <v>0</v>
      </c>
      <c r="H194" s="296">
        <v>0</v>
      </c>
      <c r="I194" s="296">
        <v>0</v>
      </c>
      <c r="J194" s="296">
        <v>115.86</v>
      </c>
      <c r="K194" s="296">
        <v>392.31</v>
      </c>
      <c r="L194" s="296">
        <v>296.42</v>
      </c>
      <c r="M194" s="296">
        <v>0</v>
      </c>
      <c r="N194" s="296">
        <v>0</v>
      </c>
      <c r="O194" s="296">
        <v>0</v>
      </c>
      <c r="P194" s="296">
        <v>95.89</v>
      </c>
    </row>
    <row r="195" spans="1:16">
      <c r="A195" s="295" t="s">
        <v>2539</v>
      </c>
      <c r="B195" s="296">
        <v>29.080000000000002</v>
      </c>
      <c r="C195" s="296">
        <v>23.6</v>
      </c>
      <c r="D195" s="296">
        <v>0</v>
      </c>
      <c r="E195" s="296">
        <v>0</v>
      </c>
      <c r="F195" s="296">
        <v>0</v>
      </c>
      <c r="G195" s="296">
        <v>0</v>
      </c>
      <c r="H195" s="296">
        <v>0</v>
      </c>
      <c r="I195" s="296">
        <v>0</v>
      </c>
      <c r="J195" s="296">
        <v>5.48</v>
      </c>
      <c r="K195" s="296">
        <v>29.080000000000002</v>
      </c>
      <c r="L195" s="296">
        <v>21.76</v>
      </c>
      <c r="M195" s="296">
        <v>0</v>
      </c>
      <c r="N195" s="296">
        <v>0</v>
      </c>
      <c r="O195" s="296">
        <v>0</v>
      </c>
      <c r="P195" s="296">
        <v>7.32</v>
      </c>
    </row>
    <row r="196" spans="1:16">
      <c r="A196" s="295" t="s">
        <v>2540</v>
      </c>
      <c r="B196" s="296">
        <v>15.120000000000001</v>
      </c>
      <c r="C196" s="296">
        <v>14.07</v>
      </c>
      <c r="D196" s="296">
        <v>0</v>
      </c>
      <c r="E196" s="296">
        <v>0</v>
      </c>
      <c r="F196" s="296">
        <v>0</v>
      </c>
      <c r="G196" s="296">
        <v>0</v>
      </c>
      <c r="H196" s="296">
        <v>0</v>
      </c>
      <c r="I196" s="296">
        <v>0</v>
      </c>
      <c r="J196" s="296">
        <v>1.05</v>
      </c>
      <c r="K196" s="296">
        <v>15.12</v>
      </c>
      <c r="L196" s="296">
        <v>12.84</v>
      </c>
      <c r="M196" s="296">
        <v>0</v>
      </c>
      <c r="N196" s="296">
        <v>0</v>
      </c>
      <c r="O196" s="296">
        <v>0</v>
      </c>
      <c r="P196" s="296">
        <v>2.2799999999999998</v>
      </c>
    </row>
    <row r="197" spans="1:16">
      <c r="A197" s="295" t="s">
        <v>2590</v>
      </c>
      <c r="B197" s="296">
        <v>905.1</v>
      </c>
      <c r="C197" s="296">
        <v>640.26</v>
      </c>
      <c r="D197" s="296">
        <v>2.94</v>
      </c>
      <c r="E197" s="296">
        <v>0</v>
      </c>
      <c r="F197" s="296">
        <v>0</v>
      </c>
      <c r="G197" s="296">
        <v>0</v>
      </c>
      <c r="H197" s="296">
        <v>0</v>
      </c>
      <c r="I197" s="296">
        <v>0</v>
      </c>
      <c r="J197" s="296">
        <v>261.89999999999998</v>
      </c>
      <c r="K197" s="296">
        <v>905.1</v>
      </c>
      <c r="L197" s="296">
        <v>709.94</v>
      </c>
      <c r="M197" s="296">
        <v>0</v>
      </c>
      <c r="N197" s="296">
        <v>0</v>
      </c>
      <c r="O197" s="296">
        <v>0</v>
      </c>
      <c r="P197" s="296">
        <v>195.16</v>
      </c>
    </row>
    <row r="198" spans="1:16">
      <c r="A198" s="295" t="s">
        <v>2591</v>
      </c>
      <c r="B198" s="296">
        <v>16.580000000000002</v>
      </c>
      <c r="C198" s="296">
        <v>16.010000000000002</v>
      </c>
      <c r="D198" s="296">
        <v>0</v>
      </c>
      <c r="E198" s="296">
        <v>0</v>
      </c>
      <c r="F198" s="296">
        <v>0</v>
      </c>
      <c r="G198" s="296">
        <v>0</v>
      </c>
      <c r="H198" s="296">
        <v>0</v>
      </c>
      <c r="I198" s="296">
        <v>0</v>
      </c>
      <c r="J198" s="296">
        <v>0.56999999999999995</v>
      </c>
      <c r="K198" s="296">
        <v>16.579999999999998</v>
      </c>
      <c r="L198" s="296">
        <v>14.76</v>
      </c>
      <c r="M198" s="296">
        <v>0</v>
      </c>
      <c r="N198" s="296">
        <v>0</v>
      </c>
      <c r="O198" s="296">
        <v>0</v>
      </c>
      <c r="P198" s="296">
        <v>1.82</v>
      </c>
    </row>
    <row r="199" spans="1:16">
      <c r="A199" s="295" t="s">
        <v>2593</v>
      </c>
      <c r="B199" s="296">
        <v>12.700000000000001</v>
      </c>
      <c r="C199" s="296">
        <v>11.38</v>
      </c>
      <c r="D199" s="296">
        <v>0</v>
      </c>
      <c r="E199" s="296">
        <v>0</v>
      </c>
      <c r="F199" s="296">
        <v>0</v>
      </c>
      <c r="G199" s="296">
        <v>0</v>
      </c>
      <c r="H199" s="296">
        <v>0</v>
      </c>
      <c r="I199" s="296">
        <v>0</v>
      </c>
      <c r="J199" s="296">
        <v>1.32</v>
      </c>
      <c r="K199" s="296">
        <v>12.700000000000001</v>
      </c>
      <c r="L199" s="296">
        <v>10.81</v>
      </c>
      <c r="M199" s="296">
        <v>0</v>
      </c>
      <c r="N199" s="296">
        <v>0</v>
      </c>
      <c r="O199" s="296">
        <v>0</v>
      </c>
      <c r="P199" s="296">
        <v>1.89</v>
      </c>
    </row>
    <row r="200" spans="1:16">
      <c r="A200" s="295" t="s">
        <v>2594</v>
      </c>
      <c r="B200" s="296">
        <v>273.31</v>
      </c>
      <c r="C200" s="296">
        <v>209.01</v>
      </c>
      <c r="D200" s="296">
        <v>0</v>
      </c>
      <c r="E200" s="296">
        <v>0</v>
      </c>
      <c r="F200" s="296">
        <v>0</v>
      </c>
      <c r="G200" s="296">
        <v>0</v>
      </c>
      <c r="H200" s="296">
        <v>0</v>
      </c>
      <c r="I200" s="296">
        <v>0</v>
      </c>
      <c r="J200" s="296">
        <v>64.3</v>
      </c>
      <c r="K200" s="296">
        <v>273.31</v>
      </c>
      <c r="L200" s="296">
        <v>216.26</v>
      </c>
      <c r="M200" s="296">
        <v>0</v>
      </c>
      <c r="N200" s="296">
        <v>0</v>
      </c>
      <c r="O200" s="296">
        <v>0</v>
      </c>
      <c r="P200" s="296">
        <v>57.05</v>
      </c>
    </row>
    <row r="201" spans="1:16">
      <c r="A201" s="295" t="s">
        <v>2595</v>
      </c>
      <c r="B201" s="296">
        <v>106.14</v>
      </c>
      <c r="C201" s="296">
        <v>61.24</v>
      </c>
      <c r="D201" s="296">
        <v>0</v>
      </c>
      <c r="E201" s="296">
        <v>0</v>
      </c>
      <c r="F201" s="296">
        <v>0</v>
      </c>
      <c r="G201" s="296">
        <v>0</v>
      </c>
      <c r="H201" s="296">
        <v>0</v>
      </c>
      <c r="I201" s="296">
        <v>0</v>
      </c>
      <c r="J201" s="296">
        <v>44.9</v>
      </c>
      <c r="K201" s="296">
        <v>106.13999999999999</v>
      </c>
      <c r="L201" s="296">
        <v>65.91</v>
      </c>
      <c r="M201" s="296">
        <v>0</v>
      </c>
      <c r="N201" s="296">
        <v>0</v>
      </c>
      <c r="O201" s="296">
        <v>0</v>
      </c>
      <c r="P201" s="296">
        <v>40.229999999999997</v>
      </c>
    </row>
    <row r="202" spans="1:16">
      <c r="A202" s="295" t="s">
        <v>2596</v>
      </c>
      <c r="B202" s="296">
        <v>696.68</v>
      </c>
      <c r="C202" s="296">
        <v>686.51</v>
      </c>
      <c r="D202" s="296">
        <v>0</v>
      </c>
      <c r="E202" s="296">
        <v>0</v>
      </c>
      <c r="F202" s="296">
        <v>0</v>
      </c>
      <c r="G202" s="296">
        <v>0</v>
      </c>
      <c r="H202" s="296">
        <v>0</v>
      </c>
      <c r="I202" s="296">
        <v>0</v>
      </c>
      <c r="J202" s="296">
        <v>10.17</v>
      </c>
      <c r="K202" s="296">
        <v>696.68000000000006</v>
      </c>
      <c r="L202" s="296">
        <v>608.23</v>
      </c>
      <c r="M202" s="296">
        <v>0</v>
      </c>
      <c r="N202" s="296">
        <v>0</v>
      </c>
      <c r="O202" s="296">
        <v>0</v>
      </c>
      <c r="P202" s="296">
        <v>88.45</v>
      </c>
    </row>
    <row r="203" spans="1:16">
      <c r="A203" s="295" t="s">
        <v>2592</v>
      </c>
      <c r="B203" s="296">
        <v>26.34</v>
      </c>
      <c r="C203" s="296">
        <v>26.23</v>
      </c>
      <c r="D203" s="296">
        <v>0</v>
      </c>
      <c r="E203" s="296">
        <v>0</v>
      </c>
      <c r="F203" s="296">
        <v>0</v>
      </c>
      <c r="G203" s="296">
        <v>0</v>
      </c>
      <c r="H203" s="296">
        <v>0</v>
      </c>
      <c r="I203" s="296">
        <v>0</v>
      </c>
      <c r="J203" s="296">
        <v>0.11</v>
      </c>
      <c r="K203" s="296">
        <v>26.34</v>
      </c>
      <c r="L203" s="296">
        <v>24.64</v>
      </c>
      <c r="M203" s="296">
        <v>0</v>
      </c>
      <c r="N203" s="296">
        <v>0</v>
      </c>
      <c r="O203" s="296">
        <v>0</v>
      </c>
      <c r="P203" s="296">
        <v>1.7</v>
      </c>
    </row>
    <row r="204" spans="1:16">
      <c r="A204" s="295" t="s">
        <v>2562</v>
      </c>
      <c r="B204" s="296">
        <v>523.32000000000005</v>
      </c>
      <c r="C204" s="296">
        <v>522.12</v>
      </c>
      <c r="D204" s="296">
        <v>0</v>
      </c>
      <c r="E204" s="296">
        <v>0</v>
      </c>
      <c r="F204" s="296">
        <v>0</v>
      </c>
      <c r="G204" s="296">
        <v>0</v>
      </c>
      <c r="H204" s="296">
        <v>0</v>
      </c>
      <c r="I204" s="296">
        <v>0</v>
      </c>
      <c r="J204" s="296">
        <v>1.2</v>
      </c>
      <c r="K204" s="296">
        <v>523.31999999999994</v>
      </c>
      <c r="L204" s="296">
        <v>406.46</v>
      </c>
      <c r="M204" s="296">
        <v>61.5</v>
      </c>
      <c r="N204" s="296">
        <v>0</v>
      </c>
      <c r="O204" s="296">
        <v>0</v>
      </c>
      <c r="P204" s="296">
        <v>55.36</v>
      </c>
    </row>
    <row r="205" spans="1:16">
      <c r="A205" s="295" t="s">
        <v>2563</v>
      </c>
      <c r="B205" s="296">
        <v>84.58</v>
      </c>
      <c r="C205" s="296">
        <v>80.88</v>
      </c>
      <c r="D205" s="296">
        <v>0</v>
      </c>
      <c r="E205" s="296">
        <v>0</v>
      </c>
      <c r="F205" s="296">
        <v>0</v>
      </c>
      <c r="G205" s="296">
        <v>0</v>
      </c>
      <c r="H205" s="296">
        <v>0</v>
      </c>
      <c r="I205" s="296">
        <v>0</v>
      </c>
      <c r="J205" s="296">
        <v>3.7</v>
      </c>
      <c r="K205" s="296">
        <v>84.58</v>
      </c>
      <c r="L205" s="296">
        <v>80.78</v>
      </c>
      <c r="M205" s="296">
        <v>0</v>
      </c>
      <c r="N205" s="296">
        <v>0</v>
      </c>
      <c r="O205" s="296">
        <v>0</v>
      </c>
      <c r="P205" s="296">
        <v>3.8</v>
      </c>
    </row>
    <row r="206" spans="1:16">
      <c r="A206" s="295" t="s">
        <v>2564</v>
      </c>
      <c r="B206" s="296">
        <v>40.71</v>
      </c>
      <c r="C206" s="296">
        <v>40.68</v>
      </c>
      <c r="D206" s="296">
        <v>0</v>
      </c>
      <c r="E206" s="296">
        <v>0</v>
      </c>
      <c r="F206" s="296">
        <v>0</v>
      </c>
      <c r="G206" s="296">
        <v>0</v>
      </c>
      <c r="H206" s="296">
        <v>0</v>
      </c>
      <c r="I206" s="296">
        <v>0</v>
      </c>
      <c r="J206" s="296">
        <v>0.03</v>
      </c>
      <c r="K206" s="296">
        <v>40.709999999999994</v>
      </c>
      <c r="L206" s="296">
        <v>40.659999999999997</v>
      </c>
      <c r="M206" s="296">
        <v>0</v>
      </c>
      <c r="N206" s="296">
        <v>0</v>
      </c>
      <c r="O206" s="296">
        <v>0</v>
      </c>
      <c r="P206" s="296">
        <v>0.05</v>
      </c>
    </row>
    <row r="207" spans="1:16">
      <c r="A207" s="295" t="s">
        <v>2565</v>
      </c>
      <c r="B207" s="296">
        <v>263.64</v>
      </c>
      <c r="C207" s="296">
        <v>186.84</v>
      </c>
      <c r="D207" s="296">
        <v>17</v>
      </c>
      <c r="E207" s="296">
        <v>0</v>
      </c>
      <c r="F207" s="296">
        <v>0</v>
      </c>
      <c r="G207" s="296">
        <v>0</v>
      </c>
      <c r="H207" s="296">
        <v>0</v>
      </c>
      <c r="I207" s="296">
        <v>0</v>
      </c>
      <c r="J207" s="296">
        <v>59.8</v>
      </c>
      <c r="K207" s="296">
        <v>263.64</v>
      </c>
      <c r="L207" s="296">
        <v>215.21</v>
      </c>
      <c r="M207" s="296">
        <v>0</v>
      </c>
      <c r="N207" s="296">
        <v>0</v>
      </c>
      <c r="O207" s="296">
        <v>0</v>
      </c>
      <c r="P207" s="296">
        <v>48.43</v>
      </c>
    </row>
    <row r="208" spans="1:16">
      <c r="A208" s="295" t="s">
        <v>2566</v>
      </c>
      <c r="B208" s="296">
        <v>641.5</v>
      </c>
      <c r="C208" s="296">
        <v>579.45000000000005</v>
      </c>
      <c r="D208" s="296">
        <v>11.15</v>
      </c>
      <c r="E208" s="296">
        <v>0</v>
      </c>
      <c r="F208" s="296">
        <v>0</v>
      </c>
      <c r="G208" s="296">
        <v>0</v>
      </c>
      <c r="H208" s="296">
        <v>0</v>
      </c>
      <c r="I208" s="296">
        <v>0</v>
      </c>
      <c r="J208" s="296">
        <v>50.9</v>
      </c>
      <c r="K208" s="296">
        <v>641.5</v>
      </c>
      <c r="L208" s="296">
        <v>579.84</v>
      </c>
      <c r="M208" s="296">
        <v>0</v>
      </c>
      <c r="N208" s="296">
        <v>0</v>
      </c>
      <c r="O208" s="296">
        <v>0</v>
      </c>
      <c r="P208" s="296">
        <v>61.66</v>
      </c>
    </row>
    <row r="209" spans="1:16">
      <c r="A209" s="295" t="s">
        <v>2567</v>
      </c>
      <c r="B209" s="296">
        <v>34.979999999999997</v>
      </c>
      <c r="C209" s="296">
        <v>34.979999999999997</v>
      </c>
      <c r="D209" s="296">
        <v>0</v>
      </c>
      <c r="E209" s="296">
        <v>0</v>
      </c>
      <c r="F209" s="296">
        <v>0</v>
      </c>
      <c r="G209" s="296">
        <v>0</v>
      </c>
      <c r="H209" s="296">
        <v>0</v>
      </c>
      <c r="I209" s="296">
        <v>0</v>
      </c>
      <c r="J209" s="296">
        <v>0</v>
      </c>
      <c r="K209" s="296">
        <v>34.980000000000004</v>
      </c>
      <c r="L209" s="296">
        <v>34.96</v>
      </c>
      <c r="M209" s="296">
        <v>0</v>
      </c>
      <c r="N209" s="296">
        <v>0</v>
      </c>
      <c r="O209" s="296">
        <v>0</v>
      </c>
      <c r="P209" s="296">
        <v>0.02</v>
      </c>
    </row>
    <row r="210" spans="1:16">
      <c r="A210" s="295" t="s">
        <v>3085</v>
      </c>
      <c r="B210" s="296">
        <v>17.240000000000002</v>
      </c>
      <c r="C210" s="296">
        <v>16.8</v>
      </c>
      <c r="D210" s="296">
        <v>0</v>
      </c>
      <c r="E210" s="296">
        <v>0</v>
      </c>
      <c r="F210" s="296">
        <v>0</v>
      </c>
      <c r="G210" s="296">
        <v>0</v>
      </c>
      <c r="H210" s="296">
        <v>0</v>
      </c>
      <c r="I210" s="296">
        <v>0</v>
      </c>
      <c r="J210" s="296">
        <v>0.44</v>
      </c>
      <c r="K210" s="296">
        <v>17.239999999999998</v>
      </c>
      <c r="L210" s="296">
        <v>15.79</v>
      </c>
      <c r="M210" s="296">
        <v>0</v>
      </c>
      <c r="N210" s="296">
        <v>0</v>
      </c>
      <c r="O210" s="296">
        <v>0</v>
      </c>
      <c r="P210" s="296">
        <v>1.45</v>
      </c>
    </row>
    <row r="211" spans="1:16">
      <c r="A211" s="295" t="s">
        <v>3086</v>
      </c>
      <c r="B211" s="296">
        <v>43.47</v>
      </c>
      <c r="C211" s="296">
        <v>43.47</v>
      </c>
      <c r="D211" s="296">
        <v>0</v>
      </c>
      <c r="E211" s="296">
        <v>0</v>
      </c>
      <c r="F211" s="296">
        <v>0</v>
      </c>
      <c r="G211" s="296">
        <v>0</v>
      </c>
      <c r="H211" s="296">
        <v>0</v>
      </c>
      <c r="I211" s="296">
        <v>0</v>
      </c>
      <c r="J211" s="296">
        <v>0</v>
      </c>
      <c r="K211" s="296">
        <v>43.47</v>
      </c>
      <c r="L211" s="296">
        <v>43.18</v>
      </c>
      <c r="M211" s="296">
        <v>0</v>
      </c>
      <c r="N211" s="296">
        <v>0</v>
      </c>
      <c r="O211" s="296">
        <v>0</v>
      </c>
      <c r="P211" s="296">
        <v>0.28999999999999998</v>
      </c>
    </row>
    <row r="212" spans="1:16">
      <c r="A212" s="295" t="s">
        <v>3087</v>
      </c>
      <c r="B212" s="296">
        <v>14.85</v>
      </c>
      <c r="C212" s="296">
        <v>14.85</v>
      </c>
      <c r="D212" s="296">
        <v>0</v>
      </c>
      <c r="E212" s="296">
        <v>0</v>
      </c>
      <c r="F212" s="296">
        <v>0</v>
      </c>
      <c r="G212" s="296">
        <v>0</v>
      </c>
      <c r="H212" s="296">
        <v>0</v>
      </c>
      <c r="I212" s="296">
        <v>0</v>
      </c>
      <c r="J212" s="296">
        <v>0</v>
      </c>
      <c r="K212" s="296">
        <v>14.85</v>
      </c>
      <c r="L212" s="296">
        <v>14.08</v>
      </c>
      <c r="M212" s="296">
        <v>0</v>
      </c>
      <c r="N212" s="296">
        <v>0</v>
      </c>
      <c r="O212" s="296">
        <v>0</v>
      </c>
      <c r="P212" s="296">
        <v>0.77</v>
      </c>
    </row>
    <row r="213" spans="1:16">
      <c r="A213" s="295" t="s">
        <v>2568</v>
      </c>
      <c r="B213" s="296">
        <v>677.67000000000007</v>
      </c>
      <c r="C213" s="296">
        <v>576.84</v>
      </c>
      <c r="D213" s="296">
        <v>11.94</v>
      </c>
      <c r="E213" s="296">
        <v>0</v>
      </c>
      <c r="F213" s="296">
        <v>0</v>
      </c>
      <c r="G213" s="296">
        <v>0</v>
      </c>
      <c r="H213" s="296">
        <v>0</v>
      </c>
      <c r="I213" s="296">
        <v>0</v>
      </c>
      <c r="J213" s="296">
        <v>88.89</v>
      </c>
      <c r="K213" s="296">
        <v>677.67000000000007</v>
      </c>
      <c r="L213" s="296">
        <v>519.34</v>
      </c>
      <c r="M213" s="296">
        <v>0</v>
      </c>
      <c r="N213" s="296">
        <v>0</v>
      </c>
      <c r="O213" s="296">
        <v>0</v>
      </c>
      <c r="P213" s="296">
        <v>158.33000000000001</v>
      </c>
    </row>
    <row r="214" spans="1:16">
      <c r="A214" s="295" t="s">
        <v>2569</v>
      </c>
      <c r="B214" s="296">
        <v>366.58</v>
      </c>
      <c r="C214" s="296">
        <v>353.53</v>
      </c>
      <c r="D214" s="296">
        <v>0</v>
      </c>
      <c r="E214" s="296">
        <v>0</v>
      </c>
      <c r="F214" s="296">
        <v>0</v>
      </c>
      <c r="G214" s="296">
        <v>0</v>
      </c>
      <c r="H214" s="296">
        <v>0</v>
      </c>
      <c r="I214" s="296">
        <v>0</v>
      </c>
      <c r="J214" s="296">
        <v>13.05</v>
      </c>
      <c r="K214" s="296">
        <v>366.58</v>
      </c>
      <c r="L214" s="296">
        <v>156.32</v>
      </c>
      <c r="M214" s="296">
        <v>61.5</v>
      </c>
      <c r="N214" s="296">
        <v>0</v>
      </c>
      <c r="O214" s="296">
        <v>0</v>
      </c>
      <c r="P214" s="296">
        <v>148.76</v>
      </c>
    </row>
    <row r="215" spans="1:16">
      <c r="A215" s="295" t="s">
        <v>2570</v>
      </c>
      <c r="B215" s="296">
        <v>17.809999999999999</v>
      </c>
      <c r="C215" s="296">
        <v>16.93</v>
      </c>
      <c r="D215" s="296">
        <v>0</v>
      </c>
      <c r="E215" s="296">
        <v>0</v>
      </c>
      <c r="F215" s="296">
        <v>0</v>
      </c>
      <c r="G215" s="296">
        <v>0</v>
      </c>
      <c r="H215" s="296">
        <v>0</v>
      </c>
      <c r="I215" s="296">
        <v>0</v>
      </c>
      <c r="J215" s="296">
        <v>0.88</v>
      </c>
      <c r="K215" s="296">
        <v>17.809999999999999</v>
      </c>
      <c r="L215" s="296">
        <v>15.92</v>
      </c>
      <c r="M215" s="296">
        <v>0</v>
      </c>
      <c r="N215" s="296">
        <v>0</v>
      </c>
      <c r="O215" s="296">
        <v>0</v>
      </c>
      <c r="P215" s="296">
        <v>1.89</v>
      </c>
    </row>
    <row r="216" spans="1:16">
      <c r="A216" s="295" t="s">
        <v>2571</v>
      </c>
      <c r="B216" s="296">
        <v>100.27</v>
      </c>
      <c r="C216" s="296">
        <v>94.32</v>
      </c>
      <c r="D216" s="296">
        <v>0</v>
      </c>
      <c r="E216" s="296">
        <v>0</v>
      </c>
      <c r="F216" s="296">
        <v>0</v>
      </c>
      <c r="G216" s="296">
        <v>0</v>
      </c>
      <c r="H216" s="296">
        <v>0</v>
      </c>
      <c r="I216" s="296">
        <v>0</v>
      </c>
      <c r="J216" s="296">
        <v>5.95</v>
      </c>
      <c r="K216" s="296">
        <v>100.27000000000001</v>
      </c>
      <c r="L216" s="296">
        <v>91.59</v>
      </c>
      <c r="M216" s="296">
        <v>0</v>
      </c>
      <c r="N216" s="296">
        <v>0</v>
      </c>
      <c r="O216" s="296">
        <v>0</v>
      </c>
      <c r="P216" s="296">
        <v>8.68</v>
      </c>
    </row>
    <row r="217" spans="1:16">
      <c r="A217" s="295" t="s">
        <v>2572</v>
      </c>
      <c r="B217" s="296">
        <v>24.810000000000002</v>
      </c>
      <c r="C217" s="296">
        <v>22.21</v>
      </c>
      <c r="D217" s="296">
        <v>0</v>
      </c>
      <c r="E217" s="296">
        <v>0</v>
      </c>
      <c r="F217" s="296">
        <v>0</v>
      </c>
      <c r="G217" s="296">
        <v>0</v>
      </c>
      <c r="H217" s="296">
        <v>0</v>
      </c>
      <c r="I217" s="296">
        <v>0</v>
      </c>
      <c r="J217" s="296">
        <v>2.6</v>
      </c>
      <c r="K217" s="296">
        <v>24.810000000000002</v>
      </c>
      <c r="L217" s="296">
        <v>21.3</v>
      </c>
      <c r="M217" s="296">
        <v>0</v>
      </c>
      <c r="N217" s="296">
        <v>0</v>
      </c>
      <c r="O217" s="296">
        <v>0</v>
      </c>
      <c r="P217" s="296">
        <v>3.51</v>
      </c>
    </row>
    <row r="218" spans="1:16">
      <c r="A218" s="295" t="s">
        <v>2573</v>
      </c>
      <c r="B218" s="296">
        <v>36.54</v>
      </c>
      <c r="C218" s="296">
        <v>35.78</v>
      </c>
      <c r="D218" s="296">
        <v>0</v>
      </c>
      <c r="E218" s="296">
        <v>0</v>
      </c>
      <c r="F218" s="296">
        <v>0</v>
      </c>
      <c r="G218" s="296">
        <v>0</v>
      </c>
      <c r="H218" s="296">
        <v>0</v>
      </c>
      <c r="I218" s="296">
        <v>0</v>
      </c>
      <c r="J218" s="296">
        <v>0.76</v>
      </c>
      <c r="K218" s="296">
        <v>36.54</v>
      </c>
      <c r="L218" s="296">
        <v>34.19</v>
      </c>
      <c r="M218" s="296">
        <v>0</v>
      </c>
      <c r="N218" s="296">
        <v>0</v>
      </c>
      <c r="O218" s="296">
        <v>0</v>
      </c>
      <c r="P218" s="296">
        <v>2.35</v>
      </c>
    </row>
    <row r="219" spans="1:16">
      <c r="A219" s="295" t="s">
        <v>2574</v>
      </c>
      <c r="B219" s="296">
        <v>397.56</v>
      </c>
      <c r="C219" s="296">
        <v>318.33999999999997</v>
      </c>
      <c r="D219" s="296">
        <v>9.2200000000000006</v>
      </c>
      <c r="E219" s="296">
        <v>0</v>
      </c>
      <c r="F219" s="296">
        <v>0</v>
      </c>
      <c r="G219" s="296">
        <v>0</v>
      </c>
      <c r="H219" s="296">
        <v>0</v>
      </c>
      <c r="I219" s="296">
        <v>0</v>
      </c>
      <c r="J219" s="296">
        <v>70</v>
      </c>
      <c r="K219" s="296">
        <v>397.56000000000006</v>
      </c>
      <c r="L219" s="296">
        <v>304.42</v>
      </c>
      <c r="M219" s="296">
        <v>9.2200000000000006</v>
      </c>
      <c r="N219" s="296">
        <v>0</v>
      </c>
      <c r="O219" s="296">
        <v>0</v>
      </c>
      <c r="P219" s="296">
        <v>83.92</v>
      </c>
    </row>
    <row r="220" spans="1:16">
      <c r="A220" s="295" t="s">
        <v>2575</v>
      </c>
      <c r="B220" s="296">
        <v>33.65</v>
      </c>
      <c r="C220" s="296">
        <v>31.78</v>
      </c>
      <c r="D220" s="296">
        <v>0</v>
      </c>
      <c r="E220" s="296">
        <v>0</v>
      </c>
      <c r="F220" s="296">
        <v>0</v>
      </c>
      <c r="G220" s="296">
        <v>0</v>
      </c>
      <c r="H220" s="296">
        <v>0</v>
      </c>
      <c r="I220" s="296">
        <v>0</v>
      </c>
      <c r="J220" s="296">
        <v>1.87</v>
      </c>
      <c r="K220" s="296">
        <v>33.65</v>
      </c>
      <c r="L220" s="296">
        <v>30.11</v>
      </c>
      <c r="M220" s="296">
        <v>0</v>
      </c>
      <c r="N220" s="296">
        <v>0</v>
      </c>
      <c r="O220" s="296">
        <v>0</v>
      </c>
      <c r="P220" s="296">
        <v>3.54</v>
      </c>
    </row>
    <row r="221" spans="1:16">
      <c r="A221" s="295" t="s">
        <v>3088</v>
      </c>
      <c r="B221" s="296">
        <v>363.88</v>
      </c>
      <c r="C221" s="296">
        <v>289.11</v>
      </c>
      <c r="D221" s="296">
        <v>60</v>
      </c>
      <c r="E221" s="296">
        <v>0</v>
      </c>
      <c r="F221" s="296">
        <v>0</v>
      </c>
      <c r="G221" s="296">
        <v>0</v>
      </c>
      <c r="H221" s="296">
        <v>0</v>
      </c>
      <c r="I221" s="296">
        <v>0</v>
      </c>
      <c r="J221" s="296">
        <v>14.77</v>
      </c>
      <c r="K221" s="296">
        <v>363.88</v>
      </c>
      <c r="L221" s="296">
        <v>129.76</v>
      </c>
      <c r="M221" s="296">
        <v>211.5</v>
      </c>
      <c r="N221" s="296">
        <v>0</v>
      </c>
      <c r="O221" s="296">
        <v>0</v>
      </c>
      <c r="P221" s="296">
        <v>22.62</v>
      </c>
    </row>
    <row r="222" spans="1:16">
      <c r="A222" s="295" t="s">
        <v>3089</v>
      </c>
      <c r="B222" s="296">
        <v>207.22</v>
      </c>
      <c r="C222" s="296">
        <v>159.93</v>
      </c>
      <c r="D222" s="296">
        <v>0</v>
      </c>
      <c r="E222" s="296">
        <v>0</v>
      </c>
      <c r="F222" s="296">
        <v>0</v>
      </c>
      <c r="G222" s="296">
        <v>0</v>
      </c>
      <c r="H222" s="296">
        <v>0</v>
      </c>
      <c r="I222" s="296">
        <v>0</v>
      </c>
      <c r="J222" s="296">
        <v>47.29</v>
      </c>
      <c r="K222" s="296">
        <v>207.22</v>
      </c>
      <c r="L222" s="296">
        <v>174.12</v>
      </c>
      <c r="M222" s="296">
        <v>0</v>
      </c>
      <c r="N222" s="296">
        <v>0</v>
      </c>
      <c r="O222" s="296">
        <v>0</v>
      </c>
      <c r="P222" s="296">
        <v>33.1</v>
      </c>
    </row>
    <row r="223" spans="1:16">
      <c r="A223" s="295" t="s">
        <v>3090</v>
      </c>
      <c r="B223" s="296">
        <v>93.69</v>
      </c>
      <c r="C223" s="296">
        <v>92.72</v>
      </c>
      <c r="D223" s="296">
        <v>0</v>
      </c>
      <c r="E223" s="296">
        <v>0</v>
      </c>
      <c r="F223" s="296">
        <v>0</v>
      </c>
      <c r="G223" s="296">
        <v>0</v>
      </c>
      <c r="H223" s="296">
        <v>0</v>
      </c>
      <c r="I223" s="296">
        <v>0</v>
      </c>
      <c r="J223" s="296">
        <v>0.97</v>
      </c>
      <c r="K223" s="296">
        <v>93.69</v>
      </c>
      <c r="L223" s="296">
        <v>88.19</v>
      </c>
      <c r="M223" s="296">
        <v>0</v>
      </c>
      <c r="N223" s="296">
        <v>0</v>
      </c>
      <c r="O223" s="296">
        <v>0</v>
      </c>
      <c r="P223" s="296">
        <v>5.5</v>
      </c>
    </row>
    <row r="224" spans="1:16">
      <c r="A224" s="295" t="s">
        <v>3091</v>
      </c>
      <c r="B224" s="296">
        <v>16.34</v>
      </c>
      <c r="C224" s="296">
        <v>16.34</v>
      </c>
      <c r="D224" s="296">
        <v>0</v>
      </c>
      <c r="E224" s="296">
        <v>0</v>
      </c>
      <c r="F224" s="296">
        <v>0</v>
      </c>
      <c r="G224" s="296">
        <v>0</v>
      </c>
      <c r="H224" s="296">
        <v>0</v>
      </c>
      <c r="I224" s="296">
        <v>0</v>
      </c>
      <c r="J224" s="296">
        <v>0</v>
      </c>
      <c r="K224" s="296">
        <v>16.34</v>
      </c>
      <c r="L224" s="296">
        <v>14.97</v>
      </c>
      <c r="M224" s="296">
        <v>0</v>
      </c>
      <c r="N224" s="296">
        <v>0</v>
      </c>
      <c r="O224" s="296">
        <v>0</v>
      </c>
      <c r="P224" s="296">
        <v>1.37</v>
      </c>
    </row>
    <row r="225" spans="1:16">
      <c r="A225" s="295" t="s">
        <v>3092</v>
      </c>
      <c r="B225" s="296">
        <v>16.54</v>
      </c>
      <c r="C225" s="296">
        <v>16.54</v>
      </c>
      <c r="D225" s="296">
        <v>0</v>
      </c>
      <c r="E225" s="296">
        <v>0</v>
      </c>
      <c r="F225" s="296">
        <v>0</v>
      </c>
      <c r="G225" s="296">
        <v>0</v>
      </c>
      <c r="H225" s="296">
        <v>0</v>
      </c>
      <c r="I225" s="296">
        <v>0</v>
      </c>
      <c r="J225" s="296">
        <v>0</v>
      </c>
      <c r="K225" s="296">
        <v>16.54</v>
      </c>
      <c r="L225" s="296">
        <v>14.42</v>
      </c>
      <c r="M225" s="296">
        <v>0</v>
      </c>
      <c r="N225" s="296">
        <v>0</v>
      </c>
      <c r="O225" s="296">
        <v>0</v>
      </c>
      <c r="P225" s="296">
        <v>2.12</v>
      </c>
    </row>
    <row r="226" spans="1:16">
      <c r="A226" s="295" t="s">
        <v>3093</v>
      </c>
      <c r="B226" s="296">
        <v>30.35</v>
      </c>
      <c r="C226" s="296">
        <v>30.34</v>
      </c>
      <c r="D226" s="296">
        <v>0</v>
      </c>
      <c r="E226" s="296">
        <v>0</v>
      </c>
      <c r="F226" s="296">
        <v>0</v>
      </c>
      <c r="G226" s="296">
        <v>0</v>
      </c>
      <c r="H226" s="296">
        <v>0</v>
      </c>
      <c r="I226" s="296">
        <v>0</v>
      </c>
      <c r="J226" s="296">
        <v>0.01</v>
      </c>
      <c r="K226" s="296">
        <v>30.35</v>
      </c>
      <c r="L226" s="296">
        <v>28.21</v>
      </c>
      <c r="M226" s="296">
        <v>0</v>
      </c>
      <c r="N226" s="296">
        <v>0</v>
      </c>
      <c r="O226" s="296">
        <v>0</v>
      </c>
      <c r="P226" s="296">
        <v>2.14</v>
      </c>
    </row>
    <row r="227" spans="1:16">
      <c r="A227" s="295" t="s">
        <v>2506</v>
      </c>
      <c r="B227" s="296">
        <v>732.56</v>
      </c>
      <c r="C227" s="296">
        <v>590.53</v>
      </c>
      <c r="D227" s="296">
        <v>5.88</v>
      </c>
      <c r="E227" s="296">
        <v>0</v>
      </c>
      <c r="F227" s="296">
        <v>0</v>
      </c>
      <c r="G227" s="296">
        <v>0</v>
      </c>
      <c r="H227" s="296">
        <v>0</v>
      </c>
      <c r="I227" s="296">
        <v>0</v>
      </c>
      <c r="J227" s="296">
        <v>136.15</v>
      </c>
      <c r="K227" s="296">
        <v>732.56</v>
      </c>
      <c r="L227" s="296">
        <v>683.55</v>
      </c>
      <c r="M227" s="296">
        <v>0</v>
      </c>
      <c r="N227" s="296">
        <v>0</v>
      </c>
      <c r="O227" s="296">
        <v>0</v>
      </c>
      <c r="P227" s="296">
        <v>49.01</v>
      </c>
    </row>
    <row r="228" spans="1:16">
      <c r="A228" s="295" t="s">
        <v>3094</v>
      </c>
      <c r="B228" s="296">
        <v>24.13</v>
      </c>
      <c r="C228" s="296">
        <v>24.13</v>
      </c>
      <c r="D228" s="296">
        <v>0</v>
      </c>
      <c r="E228" s="296">
        <v>0</v>
      </c>
      <c r="F228" s="296">
        <v>0</v>
      </c>
      <c r="G228" s="296">
        <v>0</v>
      </c>
      <c r="H228" s="296">
        <v>0</v>
      </c>
      <c r="I228" s="296">
        <v>0</v>
      </c>
      <c r="J228" s="296">
        <v>0</v>
      </c>
      <c r="K228" s="296">
        <v>24.130000000000003</v>
      </c>
      <c r="L228" s="296">
        <v>22.12</v>
      </c>
      <c r="M228" s="296">
        <v>0</v>
      </c>
      <c r="N228" s="296">
        <v>0</v>
      </c>
      <c r="O228" s="296">
        <v>0</v>
      </c>
      <c r="P228" s="296">
        <v>2.0099999999999998</v>
      </c>
    </row>
    <row r="229" spans="1:16">
      <c r="A229" s="295" t="s">
        <v>3095</v>
      </c>
      <c r="B229" s="296">
        <v>45.19</v>
      </c>
      <c r="C229" s="296">
        <v>45.19</v>
      </c>
      <c r="D229" s="296">
        <v>0</v>
      </c>
      <c r="E229" s="296">
        <v>0</v>
      </c>
      <c r="F229" s="296">
        <v>0</v>
      </c>
      <c r="G229" s="296">
        <v>0</v>
      </c>
      <c r="H229" s="296">
        <v>0</v>
      </c>
      <c r="I229" s="296">
        <v>0</v>
      </c>
      <c r="J229" s="296">
        <v>0</v>
      </c>
      <c r="K229" s="296">
        <v>45.190000000000005</v>
      </c>
      <c r="L229" s="296">
        <v>41.45</v>
      </c>
      <c r="M229" s="296">
        <v>0</v>
      </c>
      <c r="N229" s="296">
        <v>0</v>
      </c>
      <c r="O229" s="296">
        <v>0</v>
      </c>
      <c r="P229" s="296">
        <v>3.74</v>
      </c>
    </row>
    <row r="230" spans="1:16">
      <c r="A230" s="295" t="s">
        <v>2507</v>
      </c>
      <c r="B230" s="296">
        <v>1085.46</v>
      </c>
      <c r="C230" s="296">
        <v>885.77</v>
      </c>
      <c r="D230" s="296">
        <v>11.84</v>
      </c>
      <c r="E230" s="296">
        <v>0</v>
      </c>
      <c r="F230" s="296">
        <v>0</v>
      </c>
      <c r="G230" s="296">
        <v>0</v>
      </c>
      <c r="H230" s="296">
        <v>0</v>
      </c>
      <c r="I230" s="296">
        <v>0</v>
      </c>
      <c r="J230" s="296">
        <v>187.85</v>
      </c>
      <c r="K230" s="296">
        <v>1085.46</v>
      </c>
      <c r="L230" s="296">
        <v>668.41</v>
      </c>
      <c r="M230" s="296">
        <v>0</v>
      </c>
      <c r="N230" s="296">
        <v>0</v>
      </c>
      <c r="O230" s="296">
        <v>0</v>
      </c>
      <c r="P230" s="296">
        <v>417.05</v>
      </c>
    </row>
    <row r="231" spans="1:16">
      <c r="A231" s="295" t="s">
        <v>2508</v>
      </c>
      <c r="B231" s="296">
        <v>16.61</v>
      </c>
      <c r="C231" s="296">
        <v>13.01</v>
      </c>
      <c r="D231" s="296">
        <v>0</v>
      </c>
      <c r="E231" s="296">
        <v>0</v>
      </c>
      <c r="F231" s="296">
        <v>0</v>
      </c>
      <c r="G231" s="296">
        <v>0</v>
      </c>
      <c r="H231" s="296">
        <v>0</v>
      </c>
      <c r="I231" s="296">
        <v>0</v>
      </c>
      <c r="J231" s="296">
        <v>3.6</v>
      </c>
      <c r="K231" s="296">
        <v>16.61</v>
      </c>
      <c r="L231" s="296">
        <v>11.35</v>
      </c>
      <c r="M231" s="296">
        <v>0</v>
      </c>
      <c r="N231" s="296">
        <v>0</v>
      </c>
      <c r="O231" s="296">
        <v>0</v>
      </c>
      <c r="P231" s="296">
        <v>5.26</v>
      </c>
    </row>
    <row r="232" spans="1:16">
      <c r="A232" s="295" t="s">
        <v>2509</v>
      </c>
      <c r="B232" s="296">
        <v>18.53</v>
      </c>
      <c r="C232" s="296">
        <v>18.34</v>
      </c>
      <c r="D232" s="296">
        <v>0</v>
      </c>
      <c r="E232" s="296">
        <v>0</v>
      </c>
      <c r="F232" s="296">
        <v>0</v>
      </c>
      <c r="G232" s="296">
        <v>0</v>
      </c>
      <c r="H232" s="296">
        <v>0</v>
      </c>
      <c r="I232" s="296">
        <v>0</v>
      </c>
      <c r="J232" s="296">
        <v>0.19</v>
      </c>
      <c r="K232" s="296">
        <v>18.53</v>
      </c>
      <c r="L232" s="296">
        <v>16.36</v>
      </c>
      <c r="M232" s="296">
        <v>0</v>
      </c>
      <c r="N232" s="296">
        <v>0</v>
      </c>
      <c r="O232" s="296">
        <v>0</v>
      </c>
      <c r="P232" s="296">
        <v>2.17</v>
      </c>
    </row>
    <row r="233" spans="1:16">
      <c r="A233" s="295" t="s">
        <v>2510</v>
      </c>
      <c r="B233" s="296">
        <v>308.99</v>
      </c>
      <c r="C233" s="296">
        <v>267.11</v>
      </c>
      <c r="D233" s="296">
        <v>0</v>
      </c>
      <c r="E233" s="296">
        <v>0</v>
      </c>
      <c r="F233" s="296">
        <v>0</v>
      </c>
      <c r="G233" s="296">
        <v>0</v>
      </c>
      <c r="H233" s="296">
        <v>0</v>
      </c>
      <c r="I233" s="296">
        <v>0</v>
      </c>
      <c r="J233" s="296">
        <v>41.88</v>
      </c>
      <c r="K233" s="296">
        <v>308.99</v>
      </c>
      <c r="L233" s="296">
        <v>248.01</v>
      </c>
      <c r="M233" s="296">
        <v>0</v>
      </c>
      <c r="N233" s="296">
        <v>0</v>
      </c>
      <c r="O233" s="296">
        <v>0</v>
      </c>
      <c r="P233" s="296">
        <v>60.98</v>
      </c>
    </row>
    <row r="234" spans="1:16">
      <c r="A234" s="295" t="s">
        <v>2511</v>
      </c>
      <c r="B234" s="296">
        <v>498.59</v>
      </c>
      <c r="C234" s="296">
        <v>476.34</v>
      </c>
      <c r="D234" s="296">
        <v>0</v>
      </c>
      <c r="E234" s="296">
        <v>0</v>
      </c>
      <c r="F234" s="296">
        <v>0</v>
      </c>
      <c r="G234" s="296">
        <v>0</v>
      </c>
      <c r="H234" s="296">
        <v>0</v>
      </c>
      <c r="I234" s="296">
        <v>0</v>
      </c>
      <c r="J234" s="296">
        <v>22.25</v>
      </c>
      <c r="K234" s="296">
        <v>498.59000000000003</v>
      </c>
      <c r="L234" s="296">
        <v>215.22</v>
      </c>
      <c r="M234" s="296">
        <v>250</v>
      </c>
      <c r="N234" s="296">
        <v>0</v>
      </c>
      <c r="O234" s="296">
        <v>0</v>
      </c>
      <c r="P234" s="296">
        <v>33.369999999999997</v>
      </c>
    </row>
    <row r="235" spans="1:16">
      <c r="A235" s="295" t="s">
        <v>2512</v>
      </c>
      <c r="B235" s="296">
        <v>148.42000000000002</v>
      </c>
      <c r="C235" s="296">
        <v>123.09</v>
      </c>
      <c r="D235" s="296">
        <v>0</v>
      </c>
      <c r="E235" s="296">
        <v>0</v>
      </c>
      <c r="F235" s="296">
        <v>0</v>
      </c>
      <c r="G235" s="296">
        <v>0</v>
      </c>
      <c r="H235" s="296">
        <v>0</v>
      </c>
      <c r="I235" s="296">
        <v>0</v>
      </c>
      <c r="J235" s="296">
        <v>25.33</v>
      </c>
      <c r="K235" s="296">
        <v>148.42000000000002</v>
      </c>
      <c r="L235" s="296">
        <v>120.87</v>
      </c>
      <c r="M235" s="296">
        <v>0</v>
      </c>
      <c r="N235" s="296">
        <v>0</v>
      </c>
      <c r="O235" s="296">
        <v>0</v>
      </c>
      <c r="P235" s="296">
        <v>27.55</v>
      </c>
    </row>
    <row r="236" spans="1:16">
      <c r="A236" s="295" t="s">
        <v>2513</v>
      </c>
      <c r="B236" s="296">
        <v>48.05</v>
      </c>
      <c r="C236" s="296">
        <v>46.05</v>
      </c>
      <c r="D236" s="296">
        <v>0</v>
      </c>
      <c r="E236" s="296">
        <v>0</v>
      </c>
      <c r="F236" s="296">
        <v>0</v>
      </c>
      <c r="G236" s="296">
        <v>0</v>
      </c>
      <c r="H236" s="296">
        <v>0</v>
      </c>
      <c r="I236" s="296">
        <v>0</v>
      </c>
      <c r="J236" s="296">
        <v>2</v>
      </c>
      <c r="K236" s="296">
        <v>48.05</v>
      </c>
      <c r="L236" s="296">
        <v>44.55</v>
      </c>
      <c r="M236" s="296">
        <v>0</v>
      </c>
      <c r="N236" s="296">
        <v>0</v>
      </c>
      <c r="O236" s="296">
        <v>0</v>
      </c>
      <c r="P236" s="296">
        <v>3.5</v>
      </c>
    </row>
    <row r="237" spans="1:16">
      <c r="A237" s="295" t="s">
        <v>2542</v>
      </c>
      <c r="B237" s="296">
        <v>1228.83</v>
      </c>
      <c r="C237" s="296">
        <v>761.74</v>
      </c>
      <c r="D237" s="296">
        <v>2.99</v>
      </c>
      <c r="E237" s="296">
        <v>0</v>
      </c>
      <c r="F237" s="296">
        <v>0</v>
      </c>
      <c r="G237" s="296">
        <v>0</v>
      </c>
      <c r="H237" s="296">
        <v>0</v>
      </c>
      <c r="I237" s="296">
        <v>0</v>
      </c>
      <c r="J237" s="296">
        <v>464.1</v>
      </c>
      <c r="K237" s="296">
        <v>1228.83</v>
      </c>
      <c r="L237" s="296">
        <v>1135.31</v>
      </c>
      <c r="M237" s="296">
        <v>0</v>
      </c>
      <c r="N237" s="296">
        <v>0</v>
      </c>
      <c r="O237" s="296">
        <v>0</v>
      </c>
      <c r="P237" s="296">
        <v>93.52</v>
      </c>
    </row>
    <row r="238" spans="1:16">
      <c r="A238" s="295" t="s">
        <v>2543</v>
      </c>
      <c r="B238" s="296">
        <v>280.18</v>
      </c>
      <c r="C238" s="296">
        <v>221.58</v>
      </c>
      <c r="D238" s="296">
        <v>0</v>
      </c>
      <c r="E238" s="296">
        <v>0</v>
      </c>
      <c r="F238" s="296">
        <v>0</v>
      </c>
      <c r="G238" s="296">
        <v>0</v>
      </c>
      <c r="H238" s="296">
        <v>0</v>
      </c>
      <c r="I238" s="296">
        <v>0</v>
      </c>
      <c r="J238" s="296">
        <v>58.6</v>
      </c>
      <c r="K238" s="296">
        <v>280.18</v>
      </c>
      <c r="L238" s="296">
        <v>207.56</v>
      </c>
      <c r="M238" s="296">
        <v>0</v>
      </c>
      <c r="N238" s="296">
        <v>0</v>
      </c>
      <c r="O238" s="296">
        <v>0</v>
      </c>
      <c r="P238" s="296">
        <v>72.62</v>
      </c>
    </row>
    <row r="239" spans="1:16">
      <c r="A239" s="295" t="s">
        <v>2544</v>
      </c>
      <c r="B239" s="296">
        <v>63.879999999999995</v>
      </c>
      <c r="C239" s="296">
        <v>53.58</v>
      </c>
      <c r="D239" s="296">
        <v>0</v>
      </c>
      <c r="E239" s="296">
        <v>0</v>
      </c>
      <c r="F239" s="296">
        <v>0</v>
      </c>
      <c r="G239" s="296">
        <v>0</v>
      </c>
      <c r="H239" s="296">
        <v>0</v>
      </c>
      <c r="I239" s="296">
        <v>0</v>
      </c>
      <c r="J239" s="296">
        <v>10.3</v>
      </c>
      <c r="K239" s="296">
        <v>63.88</v>
      </c>
      <c r="L239" s="296">
        <v>50.6</v>
      </c>
      <c r="M239" s="296">
        <v>0</v>
      </c>
      <c r="N239" s="296">
        <v>0</v>
      </c>
      <c r="O239" s="296">
        <v>0</v>
      </c>
      <c r="P239" s="296">
        <v>13.28</v>
      </c>
    </row>
    <row r="240" spans="1:16">
      <c r="A240" s="295" t="s">
        <v>2545</v>
      </c>
      <c r="B240" s="296">
        <v>18.5</v>
      </c>
      <c r="C240" s="296">
        <v>15.53</v>
      </c>
      <c r="D240" s="296">
        <v>0</v>
      </c>
      <c r="E240" s="296">
        <v>0</v>
      </c>
      <c r="F240" s="296">
        <v>0</v>
      </c>
      <c r="G240" s="296">
        <v>0</v>
      </c>
      <c r="H240" s="296">
        <v>0</v>
      </c>
      <c r="I240" s="296">
        <v>0</v>
      </c>
      <c r="J240" s="296">
        <v>2.97</v>
      </c>
      <c r="K240" s="296">
        <v>18.5</v>
      </c>
      <c r="L240" s="296">
        <v>14.18</v>
      </c>
      <c r="M240" s="296">
        <v>0</v>
      </c>
      <c r="N240" s="296">
        <v>0</v>
      </c>
      <c r="O240" s="296">
        <v>0</v>
      </c>
      <c r="P240" s="296">
        <v>4.32</v>
      </c>
    </row>
    <row r="241" spans="1:16">
      <c r="A241" s="295" t="s">
        <v>2546</v>
      </c>
      <c r="B241" s="296">
        <v>35.010000000000005</v>
      </c>
      <c r="C241" s="296">
        <v>29.85</v>
      </c>
      <c r="D241" s="296">
        <v>0</v>
      </c>
      <c r="E241" s="296">
        <v>0</v>
      </c>
      <c r="F241" s="296">
        <v>0</v>
      </c>
      <c r="G241" s="296">
        <v>0</v>
      </c>
      <c r="H241" s="296">
        <v>0</v>
      </c>
      <c r="I241" s="296">
        <v>0</v>
      </c>
      <c r="J241" s="296">
        <v>5.16</v>
      </c>
      <c r="K241" s="296">
        <v>35.01</v>
      </c>
      <c r="L241" s="296">
        <v>28.77</v>
      </c>
      <c r="M241" s="296">
        <v>0</v>
      </c>
      <c r="N241" s="296">
        <v>0</v>
      </c>
      <c r="O241" s="296">
        <v>0</v>
      </c>
      <c r="P241" s="296">
        <v>6.24</v>
      </c>
    </row>
    <row r="242" spans="1:16">
      <c r="A242" s="295" t="s">
        <v>2547</v>
      </c>
      <c r="B242" s="296">
        <v>309.78000000000003</v>
      </c>
      <c r="C242" s="296">
        <v>186.52</v>
      </c>
      <c r="D242" s="296">
        <v>0</v>
      </c>
      <c r="E242" s="296">
        <v>0</v>
      </c>
      <c r="F242" s="296">
        <v>0</v>
      </c>
      <c r="G242" s="296">
        <v>0</v>
      </c>
      <c r="H242" s="296">
        <v>0</v>
      </c>
      <c r="I242" s="296">
        <v>0</v>
      </c>
      <c r="J242" s="296">
        <v>123.26</v>
      </c>
      <c r="K242" s="296">
        <v>309.77999999999997</v>
      </c>
      <c r="L242" s="296">
        <v>195.07</v>
      </c>
      <c r="M242" s="296">
        <v>0</v>
      </c>
      <c r="N242" s="296">
        <v>0</v>
      </c>
      <c r="O242" s="296">
        <v>0</v>
      </c>
      <c r="P242" s="296">
        <v>114.71</v>
      </c>
    </row>
    <row r="243" spans="1:16">
      <c r="A243" s="295" t="s">
        <v>2541</v>
      </c>
      <c r="B243" s="296">
        <v>24.02</v>
      </c>
      <c r="C243" s="296">
        <v>15.36</v>
      </c>
      <c r="D243" s="296">
        <v>0</v>
      </c>
      <c r="E243" s="296">
        <v>0</v>
      </c>
      <c r="F243" s="296">
        <v>0</v>
      </c>
      <c r="G243" s="296">
        <v>0</v>
      </c>
      <c r="H243" s="296">
        <v>0</v>
      </c>
      <c r="I243" s="296">
        <v>0</v>
      </c>
      <c r="J243" s="296">
        <v>8.66</v>
      </c>
      <c r="K243" s="296">
        <v>24.02</v>
      </c>
      <c r="L243" s="296">
        <v>13.99</v>
      </c>
      <c r="M243" s="296">
        <v>0</v>
      </c>
      <c r="N243" s="296">
        <v>0</v>
      </c>
      <c r="O243" s="296">
        <v>0</v>
      </c>
      <c r="P243" s="296">
        <v>10.029999999999999</v>
      </c>
    </row>
    <row r="244" spans="1:16">
      <c r="A244" s="295" t="s">
        <v>2583</v>
      </c>
      <c r="B244" s="296">
        <v>723.29000000000008</v>
      </c>
      <c r="C244" s="296">
        <v>624.82000000000005</v>
      </c>
      <c r="D244" s="296">
        <v>4</v>
      </c>
      <c r="E244" s="296">
        <v>0</v>
      </c>
      <c r="F244" s="296">
        <v>0</v>
      </c>
      <c r="G244" s="296">
        <v>0</v>
      </c>
      <c r="H244" s="296">
        <v>0</v>
      </c>
      <c r="I244" s="296">
        <v>0</v>
      </c>
      <c r="J244" s="296">
        <v>94.47</v>
      </c>
      <c r="K244" s="296">
        <v>723.29</v>
      </c>
      <c r="L244" s="296">
        <v>588.41</v>
      </c>
      <c r="M244" s="296">
        <v>29.98</v>
      </c>
      <c r="N244" s="296">
        <v>0</v>
      </c>
      <c r="O244" s="296">
        <v>0</v>
      </c>
      <c r="P244" s="296">
        <v>104.9</v>
      </c>
    </row>
    <row r="245" spans="1:16">
      <c r="A245" s="295" t="s">
        <v>2584</v>
      </c>
      <c r="B245" s="296">
        <v>359.84</v>
      </c>
      <c r="C245" s="296">
        <v>352.88</v>
      </c>
      <c r="D245" s="296">
        <v>0</v>
      </c>
      <c r="E245" s="296">
        <v>0</v>
      </c>
      <c r="F245" s="296">
        <v>0</v>
      </c>
      <c r="G245" s="296">
        <v>0</v>
      </c>
      <c r="H245" s="296">
        <v>0</v>
      </c>
      <c r="I245" s="296">
        <v>0</v>
      </c>
      <c r="J245" s="296">
        <v>6.96</v>
      </c>
      <c r="K245" s="296">
        <v>359.84</v>
      </c>
      <c r="L245" s="296">
        <v>144.41</v>
      </c>
      <c r="M245" s="296">
        <v>160</v>
      </c>
      <c r="N245" s="296">
        <v>0</v>
      </c>
      <c r="O245" s="296">
        <v>0</v>
      </c>
      <c r="P245" s="296">
        <v>55.43</v>
      </c>
    </row>
    <row r="246" spans="1:16">
      <c r="A246" s="295" t="s">
        <v>2585</v>
      </c>
      <c r="B246" s="296">
        <v>64.149999999999991</v>
      </c>
      <c r="C246" s="296">
        <v>63.69</v>
      </c>
      <c r="D246" s="296">
        <v>0</v>
      </c>
      <c r="E246" s="296">
        <v>0</v>
      </c>
      <c r="F246" s="296">
        <v>0</v>
      </c>
      <c r="G246" s="296">
        <v>0</v>
      </c>
      <c r="H246" s="296">
        <v>0</v>
      </c>
      <c r="I246" s="296">
        <v>0</v>
      </c>
      <c r="J246" s="296">
        <v>0.46</v>
      </c>
      <c r="K246" s="296">
        <v>64.150000000000006</v>
      </c>
      <c r="L246" s="296">
        <v>61.11</v>
      </c>
      <c r="M246" s="296">
        <v>0</v>
      </c>
      <c r="N246" s="296">
        <v>0</v>
      </c>
      <c r="O246" s="296">
        <v>0</v>
      </c>
      <c r="P246" s="296">
        <v>3.04</v>
      </c>
    </row>
    <row r="247" spans="1:16">
      <c r="A247" s="295" t="s">
        <v>2586</v>
      </c>
      <c r="B247" s="296">
        <v>15.569999999999999</v>
      </c>
      <c r="C247" s="296">
        <v>15.12</v>
      </c>
      <c r="D247" s="296">
        <v>0</v>
      </c>
      <c r="E247" s="296">
        <v>0</v>
      </c>
      <c r="F247" s="296">
        <v>0</v>
      </c>
      <c r="G247" s="296">
        <v>0</v>
      </c>
      <c r="H247" s="296">
        <v>0</v>
      </c>
      <c r="I247" s="296">
        <v>0</v>
      </c>
      <c r="J247" s="296">
        <v>0.45</v>
      </c>
      <c r="K247" s="296">
        <v>15.57</v>
      </c>
      <c r="L247" s="296">
        <v>13.73</v>
      </c>
      <c r="M247" s="296">
        <v>0</v>
      </c>
      <c r="N247" s="296">
        <v>0</v>
      </c>
      <c r="O247" s="296">
        <v>0</v>
      </c>
      <c r="P247" s="296">
        <v>1.84</v>
      </c>
    </row>
    <row r="248" spans="1:16">
      <c r="A248" s="295" t="s">
        <v>2587</v>
      </c>
      <c r="B248" s="296">
        <v>12.190000000000001</v>
      </c>
      <c r="C248" s="296">
        <v>11.98</v>
      </c>
      <c r="D248" s="296">
        <v>0</v>
      </c>
      <c r="E248" s="296">
        <v>0</v>
      </c>
      <c r="F248" s="296">
        <v>0</v>
      </c>
      <c r="G248" s="296">
        <v>0</v>
      </c>
      <c r="H248" s="296">
        <v>0</v>
      </c>
      <c r="I248" s="296">
        <v>0</v>
      </c>
      <c r="J248" s="296">
        <v>0.21</v>
      </c>
      <c r="K248" s="296">
        <v>12.19</v>
      </c>
      <c r="L248" s="296">
        <v>11.33</v>
      </c>
      <c r="M248" s="296">
        <v>0</v>
      </c>
      <c r="N248" s="296">
        <v>0</v>
      </c>
      <c r="O248" s="296">
        <v>0</v>
      </c>
      <c r="P248" s="296">
        <v>0.86</v>
      </c>
    </row>
    <row r="249" spans="1:16">
      <c r="A249" s="295" t="s">
        <v>2588</v>
      </c>
      <c r="B249" s="296">
        <v>265.16000000000003</v>
      </c>
      <c r="C249" s="296">
        <v>221.9</v>
      </c>
      <c r="D249" s="296">
        <v>5</v>
      </c>
      <c r="E249" s="296">
        <v>0</v>
      </c>
      <c r="F249" s="296">
        <v>0</v>
      </c>
      <c r="G249" s="296">
        <v>0</v>
      </c>
      <c r="H249" s="296">
        <v>0</v>
      </c>
      <c r="I249" s="296">
        <v>0</v>
      </c>
      <c r="J249" s="296">
        <v>38.26</v>
      </c>
      <c r="K249" s="296">
        <v>265.16000000000003</v>
      </c>
      <c r="L249" s="296">
        <v>189.55</v>
      </c>
      <c r="M249" s="296">
        <v>35</v>
      </c>
      <c r="N249" s="296">
        <v>0</v>
      </c>
      <c r="O249" s="296">
        <v>0</v>
      </c>
      <c r="P249" s="296">
        <v>40.61</v>
      </c>
    </row>
    <row r="250" spans="1:16">
      <c r="A250" s="295" t="s">
        <v>2589</v>
      </c>
      <c r="B250" s="296">
        <v>20.97</v>
      </c>
      <c r="C250" s="296">
        <v>20.66</v>
      </c>
      <c r="D250" s="296">
        <v>0</v>
      </c>
      <c r="E250" s="296">
        <v>0</v>
      </c>
      <c r="F250" s="296">
        <v>0</v>
      </c>
      <c r="G250" s="296">
        <v>0</v>
      </c>
      <c r="H250" s="296">
        <v>0</v>
      </c>
      <c r="I250" s="296">
        <v>0</v>
      </c>
      <c r="J250" s="296">
        <v>0.31</v>
      </c>
      <c r="K250" s="296">
        <v>20.97</v>
      </c>
      <c r="L250" s="296">
        <v>18.68</v>
      </c>
      <c r="M250" s="296">
        <v>0</v>
      </c>
      <c r="N250" s="296">
        <v>0</v>
      </c>
      <c r="O250" s="296">
        <v>0</v>
      </c>
      <c r="P250" s="296">
        <v>2.29</v>
      </c>
    </row>
    <row r="251" spans="1:16">
      <c r="A251" s="295" t="s">
        <v>2548</v>
      </c>
      <c r="B251" s="296">
        <v>119.52000000000001</v>
      </c>
      <c r="C251" s="296">
        <v>100.34</v>
      </c>
      <c r="D251" s="296">
        <v>0</v>
      </c>
      <c r="E251" s="296">
        <v>0</v>
      </c>
      <c r="F251" s="296">
        <v>0</v>
      </c>
      <c r="G251" s="296">
        <v>0</v>
      </c>
      <c r="H251" s="296">
        <v>0</v>
      </c>
      <c r="I251" s="296">
        <v>0</v>
      </c>
      <c r="J251" s="296">
        <v>19.18</v>
      </c>
      <c r="K251" s="296">
        <v>119.52</v>
      </c>
      <c r="L251" s="296">
        <v>107.46</v>
      </c>
      <c r="M251" s="296">
        <v>0</v>
      </c>
      <c r="N251" s="296">
        <v>0</v>
      </c>
      <c r="O251" s="296">
        <v>0</v>
      </c>
      <c r="P251" s="296">
        <v>12.06</v>
      </c>
    </row>
    <row r="252" spans="1:16">
      <c r="A252" s="295" t="s">
        <v>3096</v>
      </c>
      <c r="B252" s="296">
        <v>909.07999999999993</v>
      </c>
      <c r="C252" s="296">
        <v>827.8</v>
      </c>
      <c r="D252" s="296">
        <v>3.36</v>
      </c>
      <c r="E252" s="296">
        <v>0</v>
      </c>
      <c r="F252" s="296">
        <v>0</v>
      </c>
      <c r="G252" s="296">
        <v>0</v>
      </c>
      <c r="H252" s="296">
        <v>0</v>
      </c>
      <c r="I252" s="296">
        <v>0</v>
      </c>
      <c r="J252" s="296">
        <v>77.92</v>
      </c>
      <c r="K252" s="296">
        <v>909.08</v>
      </c>
      <c r="L252" s="296">
        <v>786.69</v>
      </c>
      <c r="M252" s="296">
        <v>0</v>
      </c>
      <c r="N252" s="296">
        <v>0</v>
      </c>
      <c r="O252" s="296">
        <v>0</v>
      </c>
      <c r="P252" s="296">
        <v>122.39</v>
      </c>
    </row>
    <row r="253" spans="1:16">
      <c r="A253" s="295" t="s">
        <v>2549</v>
      </c>
      <c r="B253" s="296">
        <v>41.09</v>
      </c>
      <c r="C253" s="296">
        <v>40.14</v>
      </c>
      <c r="D253" s="296">
        <v>0</v>
      </c>
      <c r="E253" s="296">
        <v>0</v>
      </c>
      <c r="F253" s="296">
        <v>0</v>
      </c>
      <c r="G253" s="296">
        <v>0</v>
      </c>
      <c r="H253" s="296">
        <v>0</v>
      </c>
      <c r="I253" s="296">
        <v>0</v>
      </c>
      <c r="J253" s="296">
        <v>0.95</v>
      </c>
      <c r="K253" s="296">
        <v>41.089999999999996</v>
      </c>
      <c r="L253" s="296">
        <v>37.369999999999997</v>
      </c>
      <c r="M253" s="296">
        <v>0</v>
      </c>
      <c r="N253" s="296">
        <v>0</v>
      </c>
      <c r="O253" s="296">
        <v>0</v>
      </c>
      <c r="P253" s="296">
        <v>3.72</v>
      </c>
    </row>
    <row r="254" spans="1:16">
      <c r="A254" s="295" t="s">
        <v>2550</v>
      </c>
      <c r="B254" s="296">
        <v>259.17</v>
      </c>
      <c r="C254" s="296">
        <v>235.55</v>
      </c>
      <c r="D254" s="296">
        <v>0</v>
      </c>
      <c r="E254" s="296">
        <v>0</v>
      </c>
      <c r="F254" s="296">
        <v>0</v>
      </c>
      <c r="G254" s="296">
        <v>0</v>
      </c>
      <c r="H254" s="296">
        <v>0</v>
      </c>
      <c r="I254" s="296">
        <v>0</v>
      </c>
      <c r="J254" s="296">
        <v>23.62</v>
      </c>
      <c r="K254" s="296">
        <v>259.17</v>
      </c>
      <c r="L254" s="296">
        <v>231.73</v>
      </c>
      <c r="M254" s="296">
        <v>0</v>
      </c>
      <c r="N254" s="296">
        <v>0</v>
      </c>
      <c r="O254" s="296">
        <v>0</v>
      </c>
      <c r="P254" s="296">
        <v>27.44</v>
      </c>
    </row>
    <row r="255" spans="1:16">
      <c r="A255" s="295" t="s">
        <v>2551</v>
      </c>
      <c r="B255" s="296">
        <v>6.5</v>
      </c>
      <c r="C255" s="296">
        <v>6.5</v>
      </c>
      <c r="D255" s="296">
        <v>0</v>
      </c>
      <c r="E255" s="296">
        <v>0</v>
      </c>
      <c r="F255" s="296">
        <v>0</v>
      </c>
      <c r="G255" s="296">
        <v>0</v>
      </c>
      <c r="H255" s="296">
        <v>0</v>
      </c>
      <c r="I255" s="296">
        <v>0</v>
      </c>
      <c r="J255" s="296">
        <v>0</v>
      </c>
      <c r="K255" s="296">
        <v>6.5</v>
      </c>
      <c r="L255" s="296">
        <v>5.93</v>
      </c>
      <c r="M255" s="296">
        <v>0</v>
      </c>
      <c r="N255" s="296">
        <v>0</v>
      </c>
      <c r="O255" s="296">
        <v>0</v>
      </c>
      <c r="P255" s="296">
        <v>0.56999999999999995</v>
      </c>
    </row>
    <row r="256" spans="1:16">
      <c r="A256" s="295" t="s">
        <v>3097</v>
      </c>
      <c r="B256" s="296">
        <v>32.799999999999997</v>
      </c>
      <c r="C256" s="296">
        <v>32.799999999999997</v>
      </c>
      <c r="D256" s="296">
        <v>0</v>
      </c>
      <c r="E256" s="296">
        <v>0</v>
      </c>
      <c r="F256" s="296">
        <v>0</v>
      </c>
      <c r="G256" s="296">
        <v>0</v>
      </c>
      <c r="H256" s="296">
        <v>0</v>
      </c>
      <c r="I256" s="296">
        <v>0</v>
      </c>
      <c r="J256" s="296">
        <v>0</v>
      </c>
      <c r="K256" s="296">
        <v>32.799999999999997</v>
      </c>
      <c r="L256" s="296">
        <v>30.71</v>
      </c>
      <c r="M256" s="296">
        <v>0</v>
      </c>
      <c r="N256" s="296">
        <v>0</v>
      </c>
      <c r="O256" s="296">
        <v>0</v>
      </c>
      <c r="P256" s="296">
        <v>2.09</v>
      </c>
    </row>
    <row r="257" spans="1:16">
      <c r="A257" s="295" t="s">
        <v>2618</v>
      </c>
      <c r="B257" s="296">
        <v>8.16</v>
      </c>
      <c r="C257" s="296">
        <v>8.16</v>
      </c>
      <c r="D257" s="296">
        <v>0</v>
      </c>
      <c r="E257" s="296">
        <v>0</v>
      </c>
      <c r="F257" s="296">
        <v>0</v>
      </c>
      <c r="G257" s="296">
        <v>0</v>
      </c>
      <c r="H257" s="296">
        <v>0</v>
      </c>
      <c r="I257" s="296">
        <v>0</v>
      </c>
      <c r="J257" s="296">
        <v>0</v>
      </c>
      <c r="K257" s="296">
        <v>8.16</v>
      </c>
      <c r="L257" s="296">
        <v>5.16</v>
      </c>
      <c r="M257" s="296">
        <v>0</v>
      </c>
      <c r="N257" s="296">
        <v>0</v>
      </c>
      <c r="O257" s="296">
        <v>0</v>
      </c>
      <c r="P257" s="296">
        <v>3</v>
      </c>
    </row>
    <row r="258" spans="1:16">
      <c r="A258" s="295" t="s">
        <v>2613</v>
      </c>
      <c r="B258" s="296">
        <v>566.88</v>
      </c>
      <c r="C258" s="296">
        <v>561.07000000000005</v>
      </c>
      <c r="D258" s="296">
        <v>0</v>
      </c>
      <c r="E258" s="296">
        <v>0</v>
      </c>
      <c r="F258" s="296">
        <v>0</v>
      </c>
      <c r="G258" s="296">
        <v>0</v>
      </c>
      <c r="H258" s="296">
        <v>0</v>
      </c>
      <c r="I258" s="296">
        <v>0</v>
      </c>
      <c r="J258" s="296">
        <v>5.81</v>
      </c>
      <c r="K258" s="296">
        <v>566.88</v>
      </c>
      <c r="L258" s="296">
        <v>401.84</v>
      </c>
      <c r="M258" s="296">
        <v>0</v>
      </c>
      <c r="N258" s="296">
        <v>0</v>
      </c>
      <c r="O258" s="296">
        <v>0</v>
      </c>
      <c r="P258" s="296">
        <v>165.04</v>
      </c>
    </row>
    <row r="259" spans="1:16">
      <c r="A259" s="295" t="s">
        <v>2614</v>
      </c>
      <c r="B259" s="296">
        <v>33.29</v>
      </c>
      <c r="C259" s="296">
        <v>33.29</v>
      </c>
      <c r="D259" s="296">
        <v>0</v>
      </c>
      <c r="E259" s="296">
        <v>0</v>
      </c>
      <c r="F259" s="296">
        <v>0</v>
      </c>
      <c r="G259" s="296">
        <v>0</v>
      </c>
      <c r="H259" s="296">
        <v>0</v>
      </c>
      <c r="I259" s="296">
        <v>0</v>
      </c>
      <c r="J259" s="296">
        <v>0</v>
      </c>
      <c r="K259" s="296">
        <v>33.29</v>
      </c>
      <c r="L259" s="296">
        <v>31.79</v>
      </c>
      <c r="M259" s="296">
        <v>0</v>
      </c>
      <c r="N259" s="296">
        <v>0</v>
      </c>
      <c r="O259" s="296">
        <v>0</v>
      </c>
      <c r="P259" s="296">
        <v>1.5</v>
      </c>
    </row>
    <row r="260" spans="1:16">
      <c r="A260" s="295" t="s">
        <v>2615</v>
      </c>
      <c r="B260" s="296">
        <v>13.44</v>
      </c>
      <c r="C260" s="296">
        <v>13.32</v>
      </c>
      <c r="D260" s="296">
        <v>0</v>
      </c>
      <c r="E260" s="296">
        <v>0</v>
      </c>
      <c r="F260" s="296">
        <v>0</v>
      </c>
      <c r="G260" s="296">
        <v>0</v>
      </c>
      <c r="H260" s="296">
        <v>0</v>
      </c>
      <c r="I260" s="296">
        <v>0</v>
      </c>
      <c r="J260" s="296">
        <v>0.12</v>
      </c>
      <c r="K260" s="296">
        <v>13.44</v>
      </c>
      <c r="L260" s="296">
        <v>12.19</v>
      </c>
      <c r="M260" s="296">
        <v>0</v>
      </c>
      <c r="N260" s="296">
        <v>0</v>
      </c>
      <c r="O260" s="296">
        <v>0</v>
      </c>
      <c r="P260" s="296">
        <v>1.25</v>
      </c>
    </row>
    <row r="261" spans="1:16">
      <c r="A261" s="295" t="s">
        <v>2616</v>
      </c>
      <c r="B261" s="296">
        <v>25.900000000000002</v>
      </c>
      <c r="C261" s="296">
        <v>20.62</v>
      </c>
      <c r="D261" s="296">
        <v>0</v>
      </c>
      <c r="E261" s="296">
        <v>0</v>
      </c>
      <c r="F261" s="296">
        <v>0</v>
      </c>
      <c r="G261" s="296">
        <v>0</v>
      </c>
      <c r="H261" s="296">
        <v>0</v>
      </c>
      <c r="I261" s="296">
        <v>0</v>
      </c>
      <c r="J261" s="296">
        <v>5.28</v>
      </c>
      <c r="K261" s="296">
        <v>25.900000000000002</v>
      </c>
      <c r="L261" s="296">
        <v>24.46</v>
      </c>
      <c r="M261" s="296">
        <v>0</v>
      </c>
      <c r="N261" s="296">
        <v>0</v>
      </c>
      <c r="O261" s="296">
        <v>0</v>
      </c>
      <c r="P261" s="296">
        <v>1.44</v>
      </c>
    </row>
    <row r="262" spans="1:16">
      <c r="A262" s="295" t="s">
        <v>2612</v>
      </c>
      <c r="B262" s="296">
        <v>717.1</v>
      </c>
      <c r="C262" s="296">
        <v>432.36</v>
      </c>
      <c r="D262" s="296">
        <v>26.37</v>
      </c>
      <c r="E262" s="296">
        <v>0</v>
      </c>
      <c r="F262" s="296">
        <v>0</v>
      </c>
      <c r="G262" s="296">
        <v>0</v>
      </c>
      <c r="H262" s="296">
        <v>0</v>
      </c>
      <c r="I262" s="296">
        <v>0</v>
      </c>
      <c r="J262" s="296">
        <v>258.37</v>
      </c>
      <c r="K262" s="296">
        <v>717.09999999999991</v>
      </c>
      <c r="L262" s="296">
        <v>498.43</v>
      </c>
      <c r="M262" s="296">
        <v>26.37</v>
      </c>
      <c r="N262" s="296">
        <v>0</v>
      </c>
      <c r="O262" s="296">
        <v>0</v>
      </c>
      <c r="P262" s="296">
        <v>192.3</v>
      </c>
    </row>
    <row r="263" spans="1:16">
      <c r="A263" s="295" t="s">
        <v>2617</v>
      </c>
      <c r="B263" s="296">
        <v>316.64</v>
      </c>
      <c r="C263" s="296">
        <v>150.79</v>
      </c>
      <c r="D263" s="296">
        <v>0</v>
      </c>
      <c r="E263" s="296">
        <v>0</v>
      </c>
      <c r="F263" s="296">
        <v>0</v>
      </c>
      <c r="G263" s="296">
        <v>0</v>
      </c>
      <c r="H263" s="296">
        <v>0</v>
      </c>
      <c r="I263" s="296">
        <v>0</v>
      </c>
      <c r="J263" s="296">
        <v>165.85</v>
      </c>
      <c r="K263" s="296">
        <v>316.64</v>
      </c>
      <c r="L263" s="296">
        <v>217.59</v>
      </c>
      <c r="M263" s="296">
        <v>0</v>
      </c>
      <c r="N263" s="296">
        <v>0</v>
      </c>
      <c r="O263" s="296">
        <v>0</v>
      </c>
      <c r="P263" s="296">
        <v>99.05</v>
      </c>
    </row>
    <row r="264" spans="1:16">
      <c r="A264" s="295" t="s">
        <v>3098</v>
      </c>
      <c r="B264" s="296">
        <v>46.13</v>
      </c>
      <c r="C264" s="296">
        <v>46.13</v>
      </c>
      <c r="D264" s="296">
        <v>0</v>
      </c>
      <c r="E264" s="296">
        <v>0</v>
      </c>
      <c r="F264" s="296">
        <v>0</v>
      </c>
      <c r="G264" s="296">
        <v>0</v>
      </c>
      <c r="H264" s="296">
        <v>0</v>
      </c>
      <c r="I264" s="296">
        <v>0</v>
      </c>
      <c r="J264" s="296">
        <v>0</v>
      </c>
      <c r="K264" s="296">
        <v>46.129999999999995</v>
      </c>
      <c r="L264" s="296">
        <v>41.16</v>
      </c>
      <c r="M264" s="296">
        <v>0</v>
      </c>
      <c r="N264" s="296">
        <v>0</v>
      </c>
      <c r="O264" s="296">
        <v>0</v>
      </c>
      <c r="P264" s="296">
        <v>4.97</v>
      </c>
    </row>
    <row r="265" spans="1:16">
      <c r="A265" s="295" t="s">
        <v>2605</v>
      </c>
      <c r="B265" s="296">
        <v>514.49</v>
      </c>
      <c r="C265" s="296">
        <v>475.3</v>
      </c>
      <c r="D265" s="296">
        <v>0</v>
      </c>
      <c r="E265" s="296">
        <v>0</v>
      </c>
      <c r="F265" s="296">
        <v>0</v>
      </c>
      <c r="G265" s="296">
        <v>0</v>
      </c>
      <c r="H265" s="296">
        <v>0</v>
      </c>
      <c r="I265" s="296">
        <v>0</v>
      </c>
      <c r="J265" s="296">
        <v>39.19</v>
      </c>
      <c r="K265" s="296">
        <v>514.49</v>
      </c>
      <c r="L265" s="296">
        <v>161.59</v>
      </c>
      <c r="M265" s="296">
        <v>248.42</v>
      </c>
      <c r="N265" s="296">
        <v>0</v>
      </c>
      <c r="O265" s="296">
        <v>0</v>
      </c>
      <c r="P265" s="296">
        <v>104.48</v>
      </c>
    </row>
    <row r="266" spans="1:16">
      <c r="A266" s="295" t="s">
        <v>2606</v>
      </c>
      <c r="B266" s="296">
        <v>26.46</v>
      </c>
      <c r="C266" s="296">
        <v>25.94</v>
      </c>
      <c r="D266" s="296">
        <v>0</v>
      </c>
      <c r="E266" s="296">
        <v>0</v>
      </c>
      <c r="F266" s="296">
        <v>0</v>
      </c>
      <c r="G266" s="296">
        <v>0</v>
      </c>
      <c r="H266" s="296">
        <v>0</v>
      </c>
      <c r="I266" s="296">
        <v>0</v>
      </c>
      <c r="J266" s="296">
        <v>0.52</v>
      </c>
      <c r="K266" s="296">
        <v>26.46</v>
      </c>
      <c r="L266" s="296">
        <v>25.04</v>
      </c>
      <c r="M266" s="296">
        <v>0</v>
      </c>
      <c r="N266" s="296">
        <v>0</v>
      </c>
      <c r="O266" s="296">
        <v>0</v>
      </c>
      <c r="P266" s="296">
        <v>1.42</v>
      </c>
    </row>
    <row r="267" spans="1:16">
      <c r="A267" s="295" t="s">
        <v>2607</v>
      </c>
      <c r="B267" s="296">
        <v>105.93</v>
      </c>
      <c r="C267" s="296">
        <v>88.78</v>
      </c>
      <c r="D267" s="296">
        <v>0</v>
      </c>
      <c r="E267" s="296">
        <v>0</v>
      </c>
      <c r="F267" s="296">
        <v>0</v>
      </c>
      <c r="G267" s="296">
        <v>0</v>
      </c>
      <c r="H267" s="296">
        <v>0</v>
      </c>
      <c r="I267" s="296">
        <v>0</v>
      </c>
      <c r="J267" s="296">
        <v>17.149999999999999</v>
      </c>
      <c r="K267" s="296">
        <v>105.93</v>
      </c>
      <c r="L267" s="296">
        <v>91.01</v>
      </c>
      <c r="M267" s="296">
        <v>0</v>
      </c>
      <c r="N267" s="296">
        <v>0</v>
      </c>
      <c r="O267" s="296">
        <v>0</v>
      </c>
      <c r="P267" s="296">
        <v>14.92</v>
      </c>
    </row>
    <row r="268" spans="1:16">
      <c r="A268" s="295" t="s">
        <v>2604</v>
      </c>
      <c r="B268" s="296">
        <v>826.48</v>
      </c>
      <c r="C268" s="296">
        <v>691.8</v>
      </c>
      <c r="D268" s="296">
        <v>40.74</v>
      </c>
      <c r="E268" s="296">
        <v>0</v>
      </c>
      <c r="F268" s="296">
        <v>0</v>
      </c>
      <c r="G268" s="296">
        <v>0</v>
      </c>
      <c r="H268" s="296">
        <v>0</v>
      </c>
      <c r="I268" s="296">
        <v>0</v>
      </c>
      <c r="J268" s="296">
        <v>93.94</v>
      </c>
      <c r="K268" s="296">
        <v>826.48</v>
      </c>
      <c r="L268" s="296">
        <v>660.99</v>
      </c>
      <c r="M268" s="296">
        <v>54.38</v>
      </c>
      <c r="N268" s="296">
        <v>0</v>
      </c>
      <c r="O268" s="296">
        <v>0</v>
      </c>
      <c r="P268" s="296">
        <v>111.11</v>
      </c>
    </row>
    <row r="269" spans="1:16">
      <c r="A269" s="295" t="s">
        <v>2608</v>
      </c>
      <c r="B269" s="296">
        <v>1.03</v>
      </c>
      <c r="C269" s="296">
        <v>0.95</v>
      </c>
      <c r="D269" s="296">
        <v>0</v>
      </c>
      <c r="E269" s="296">
        <v>0</v>
      </c>
      <c r="F269" s="296">
        <v>0</v>
      </c>
      <c r="G269" s="296">
        <v>0</v>
      </c>
      <c r="H269" s="296">
        <v>0</v>
      </c>
      <c r="I269" s="296">
        <v>0</v>
      </c>
      <c r="J269" s="296">
        <v>0.08</v>
      </c>
      <c r="K269" s="296">
        <v>1.03</v>
      </c>
      <c r="L269" s="296">
        <v>0.95</v>
      </c>
      <c r="M269" s="296">
        <v>0</v>
      </c>
      <c r="N269" s="296">
        <v>0</v>
      </c>
      <c r="O269" s="296">
        <v>0</v>
      </c>
      <c r="P269" s="296">
        <v>0.08</v>
      </c>
    </row>
    <row r="270" spans="1:16">
      <c r="A270" s="295" t="s">
        <v>2609</v>
      </c>
      <c r="B270" s="296">
        <v>9.35</v>
      </c>
      <c r="C270" s="296">
        <v>8.25</v>
      </c>
      <c r="D270" s="296">
        <v>0</v>
      </c>
      <c r="E270" s="296">
        <v>0</v>
      </c>
      <c r="F270" s="296">
        <v>0</v>
      </c>
      <c r="G270" s="296">
        <v>0</v>
      </c>
      <c r="H270" s="296">
        <v>0</v>
      </c>
      <c r="I270" s="296">
        <v>0</v>
      </c>
      <c r="J270" s="296">
        <v>1.1000000000000001</v>
      </c>
      <c r="K270" s="296">
        <v>9.35</v>
      </c>
      <c r="L270" s="296">
        <v>7.7</v>
      </c>
      <c r="M270" s="296">
        <v>0</v>
      </c>
      <c r="N270" s="296">
        <v>0</v>
      </c>
      <c r="O270" s="296">
        <v>0</v>
      </c>
      <c r="P270" s="296">
        <v>1.65</v>
      </c>
    </row>
    <row r="271" spans="1:16">
      <c r="A271" s="295" t="s">
        <v>2610</v>
      </c>
      <c r="B271" s="296">
        <v>286.31</v>
      </c>
      <c r="C271" s="296">
        <v>250.14</v>
      </c>
      <c r="D271" s="296">
        <v>0</v>
      </c>
      <c r="E271" s="296">
        <v>0</v>
      </c>
      <c r="F271" s="296">
        <v>0</v>
      </c>
      <c r="G271" s="296">
        <v>0</v>
      </c>
      <c r="H271" s="296">
        <v>0</v>
      </c>
      <c r="I271" s="296">
        <v>0</v>
      </c>
      <c r="J271" s="296">
        <v>36.17</v>
      </c>
      <c r="K271" s="296">
        <v>286.31</v>
      </c>
      <c r="L271" s="296">
        <v>253.74</v>
      </c>
      <c r="M271" s="296">
        <v>0</v>
      </c>
      <c r="N271" s="296">
        <v>0</v>
      </c>
      <c r="O271" s="296">
        <v>0</v>
      </c>
      <c r="P271" s="296">
        <v>32.57</v>
      </c>
    </row>
    <row r="272" spans="1:16">
      <c r="A272" s="295" t="s">
        <v>2611</v>
      </c>
      <c r="B272" s="296">
        <v>15.45</v>
      </c>
      <c r="C272" s="296">
        <v>13.32</v>
      </c>
      <c r="D272" s="296">
        <v>0</v>
      </c>
      <c r="E272" s="296">
        <v>0</v>
      </c>
      <c r="F272" s="296">
        <v>0</v>
      </c>
      <c r="G272" s="296">
        <v>0</v>
      </c>
      <c r="H272" s="296">
        <v>0</v>
      </c>
      <c r="I272" s="296">
        <v>0</v>
      </c>
      <c r="J272" s="296">
        <v>2.13</v>
      </c>
      <c r="K272" s="296">
        <v>15.45</v>
      </c>
      <c r="L272" s="296">
        <v>12.27</v>
      </c>
      <c r="M272" s="296">
        <v>0</v>
      </c>
      <c r="N272" s="296">
        <v>0</v>
      </c>
      <c r="O272" s="296">
        <v>0</v>
      </c>
      <c r="P272" s="296">
        <v>3.18</v>
      </c>
    </row>
    <row r="273" spans="1:16">
      <c r="A273" s="295" t="s">
        <v>2626</v>
      </c>
      <c r="B273" s="296">
        <v>646.07000000000005</v>
      </c>
      <c r="C273" s="296">
        <v>633.73</v>
      </c>
      <c r="D273" s="296">
        <v>4.97</v>
      </c>
      <c r="E273" s="296">
        <v>0</v>
      </c>
      <c r="F273" s="296">
        <v>0</v>
      </c>
      <c r="G273" s="296">
        <v>0</v>
      </c>
      <c r="H273" s="296">
        <v>0</v>
      </c>
      <c r="I273" s="296">
        <v>0</v>
      </c>
      <c r="J273" s="296">
        <v>7.37</v>
      </c>
      <c r="K273" s="296">
        <v>646.06999999999994</v>
      </c>
      <c r="L273" s="296">
        <v>643.04</v>
      </c>
      <c r="M273" s="296">
        <v>0</v>
      </c>
      <c r="N273" s="296">
        <v>0</v>
      </c>
      <c r="O273" s="296">
        <v>0</v>
      </c>
      <c r="P273" s="296">
        <v>3.03</v>
      </c>
    </row>
    <row r="274" spans="1:16">
      <c r="A274" s="295" t="s">
        <v>2627</v>
      </c>
      <c r="B274" s="296">
        <v>349.31</v>
      </c>
      <c r="C274" s="296">
        <v>349.31</v>
      </c>
      <c r="D274" s="296">
        <v>0</v>
      </c>
      <c r="E274" s="296">
        <v>0</v>
      </c>
      <c r="F274" s="296">
        <v>0</v>
      </c>
      <c r="G274" s="296">
        <v>0</v>
      </c>
      <c r="H274" s="296">
        <v>0</v>
      </c>
      <c r="I274" s="296">
        <v>0</v>
      </c>
      <c r="J274" s="296">
        <v>0</v>
      </c>
      <c r="K274" s="296">
        <v>349.31</v>
      </c>
      <c r="L274" s="296">
        <v>331.98</v>
      </c>
      <c r="M274" s="296">
        <v>6.5</v>
      </c>
      <c r="N274" s="296">
        <v>0</v>
      </c>
      <c r="O274" s="296">
        <v>0</v>
      </c>
      <c r="P274" s="296">
        <v>10.83</v>
      </c>
    </row>
    <row r="275" spans="1:16">
      <c r="A275" s="295" t="s">
        <v>2628</v>
      </c>
      <c r="B275" s="296">
        <v>85.43</v>
      </c>
      <c r="C275" s="296">
        <v>85.43</v>
      </c>
      <c r="D275" s="296">
        <v>0</v>
      </c>
      <c r="E275" s="296">
        <v>0</v>
      </c>
      <c r="F275" s="296">
        <v>0</v>
      </c>
      <c r="G275" s="296">
        <v>0</v>
      </c>
      <c r="H275" s="296">
        <v>0</v>
      </c>
      <c r="I275" s="296">
        <v>0</v>
      </c>
      <c r="J275" s="296">
        <v>0</v>
      </c>
      <c r="K275" s="296">
        <v>85.43</v>
      </c>
      <c r="L275" s="296">
        <v>80.930000000000007</v>
      </c>
      <c r="M275" s="296">
        <v>0</v>
      </c>
      <c r="N275" s="296">
        <v>0</v>
      </c>
      <c r="O275" s="296">
        <v>0</v>
      </c>
      <c r="P275" s="296">
        <v>4.5</v>
      </c>
    </row>
    <row r="276" spans="1:16">
      <c r="A276" s="295" t="s">
        <v>2629</v>
      </c>
      <c r="B276" s="296">
        <v>13.75</v>
      </c>
      <c r="C276" s="296">
        <v>13.59</v>
      </c>
      <c r="D276" s="296">
        <v>0</v>
      </c>
      <c r="E276" s="296">
        <v>0</v>
      </c>
      <c r="F276" s="296">
        <v>0</v>
      </c>
      <c r="G276" s="296">
        <v>0</v>
      </c>
      <c r="H276" s="296">
        <v>0</v>
      </c>
      <c r="I276" s="296">
        <v>0</v>
      </c>
      <c r="J276" s="296">
        <v>0.16</v>
      </c>
      <c r="K276" s="296">
        <v>13.75</v>
      </c>
      <c r="L276" s="296">
        <v>12.32</v>
      </c>
      <c r="M276" s="296">
        <v>0</v>
      </c>
      <c r="N276" s="296">
        <v>0</v>
      </c>
      <c r="O276" s="296">
        <v>0</v>
      </c>
      <c r="P276" s="296">
        <v>1.43</v>
      </c>
    </row>
    <row r="277" spans="1:16">
      <c r="A277" s="295" t="s">
        <v>2630</v>
      </c>
      <c r="B277" s="296">
        <v>37.74</v>
      </c>
      <c r="C277" s="296">
        <v>36.82</v>
      </c>
      <c r="D277" s="296">
        <v>0</v>
      </c>
      <c r="E277" s="296">
        <v>0</v>
      </c>
      <c r="F277" s="296">
        <v>0</v>
      </c>
      <c r="G277" s="296">
        <v>0</v>
      </c>
      <c r="H277" s="296">
        <v>0</v>
      </c>
      <c r="I277" s="296">
        <v>0</v>
      </c>
      <c r="J277" s="296">
        <v>0.92</v>
      </c>
      <c r="K277" s="296">
        <v>37.74</v>
      </c>
      <c r="L277" s="296">
        <v>34.840000000000003</v>
      </c>
      <c r="M277" s="296">
        <v>0</v>
      </c>
      <c r="N277" s="296">
        <v>0</v>
      </c>
      <c r="O277" s="296">
        <v>0</v>
      </c>
      <c r="P277" s="296">
        <v>2.9</v>
      </c>
    </row>
    <row r="278" spans="1:16">
      <c r="A278" s="295" t="s">
        <v>2631</v>
      </c>
      <c r="B278" s="296">
        <v>266.09000000000003</v>
      </c>
      <c r="C278" s="296">
        <v>236.58</v>
      </c>
      <c r="D278" s="296">
        <v>7</v>
      </c>
      <c r="E278" s="296">
        <v>0</v>
      </c>
      <c r="F278" s="296">
        <v>0</v>
      </c>
      <c r="G278" s="296">
        <v>0</v>
      </c>
      <c r="H278" s="296">
        <v>0</v>
      </c>
      <c r="I278" s="296">
        <v>0</v>
      </c>
      <c r="J278" s="296">
        <v>22.51</v>
      </c>
      <c r="K278" s="296">
        <v>266.08999999999997</v>
      </c>
      <c r="L278" s="296">
        <v>257.07</v>
      </c>
      <c r="M278" s="296">
        <v>0</v>
      </c>
      <c r="N278" s="296">
        <v>0</v>
      </c>
      <c r="O278" s="296">
        <v>0</v>
      </c>
      <c r="P278" s="296">
        <v>9.02</v>
      </c>
    </row>
    <row r="279" spans="1:16">
      <c r="A279" s="295" t="s">
        <v>2632</v>
      </c>
      <c r="B279" s="296">
        <v>7.33</v>
      </c>
      <c r="C279" s="296">
        <v>7.33</v>
      </c>
      <c r="D279" s="296">
        <v>0</v>
      </c>
      <c r="E279" s="296">
        <v>0</v>
      </c>
      <c r="F279" s="296">
        <v>0</v>
      </c>
      <c r="G279" s="296">
        <v>0</v>
      </c>
      <c r="H279" s="296">
        <v>0</v>
      </c>
      <c r="I279" s="296">
        <v>0</v>
      </c>
      <c r="J279" s="296">
        <v>0</v>
      </c>
      <c r="K279" s="296">
        <v>7.33</v>
      </c>
      <c r="L279" s="296">
        <v>6.69</v>
      </c>
      <c r="M279" s="296">
        <v>0</v>
      </c>
      <c r="N279" s="296">
        <v>0</v>
      </c>
      <c r="O279" s="296">
        <v>0</v>
      </c>
      <c r="P279" s="296">
        <v>0.64</v>
      </c>
    </row>
    <row r="280" spans="1:16">
      <c r="A280" s="295" t="s">
        <v>2633</v>
      </c>
      <c r="B280" s="296">
        <v>49.26</v>
      </c>
      <c r="C280" s="296">
        <v>49.26</v>
      </c>
      <c r="D280" s="296">
        <v>0</v>
      </c>
      <c r="E280" s="296">
        <v>0</v>
      </c>
      <c r="F280" s="296">
        <v>0</v>
      </c>
      <c r="G280" s="296">
        <v>0</v>
      </c>
      <c r="H280" s="296">
        <v>0</v>
      </c>
      <c r="I280" s="296">
        <v>0</v>
      </c>
      <c r="J280" s="296">
        <v>0</v>
      </c>
      <c r="K280" s="296">
        <v>49.26</v>
      </c>
      <c r="L280" s="296">
        <v>45.14</v>
      </c>
      <c r="M280" s="296">
        <v>0</v>
      </c>
      <c r="N280" s="296">
        <v>0</v>
      </c>
      <c r="O280" s="296">
        <v>0</v>
      </c>
      <c r="P280" s="296">
        <v>4.12</v>
      </c>
    </row>
    <row r="281" spans="1:16">
      <c r="A281" s="295" t="s">
        <v>2514</v>
      </c>
      <c r="B281" s="296">
        <v>870.42000000000007</v>
      </c>
      <c r="C281" s="296">
        <v>625.6</v>
      </c>
      <c r="D281" s="296">
        <v>4.3899999999999997</v>
      </c>
      <c r="E281" s="296">
        <v>0</v>
      </c>
      <c r="F281" s="296">
        <v>0</v>
      </c>
      <c r="G281" s="296">
        <v>0</v>
      </c>
      <c r="H281" s="296">
        <v>0</v>
      </c>
      <c r="I281" s="296">
        <v>0</v>
      </c>
      <c r="J281" s="296">
        <v>240.43</v>
      </c>
      <c r="K281" s="296">
        <v>870.42000000000007</v>
      </c>
      <c r="L281" s="296">
        <v>638.62</v>
      </c>
      <c r="M281" s="296">
        <v>0</v>
      </c>
      <c r="N281" s="296">
        <v>0</v>
      </c>
      <c r="O281" s="296">
        <v>0</v>
      </c>
      <c r="P281" s="296">
        <v>231.8</v>
      </c>
    </row>
    <row r="282" spans="1:16">
      <c r="A282" s="295" t="s">
        <v>2515</v>
      </c>
      <c r="B282" s="296">
        <v>351.81</v>
      </c>
      <c r="C282" s="296">
        <v>349.59</v>
      </c>
      <c r="D282" s="296">
        <v>0</v>
      </c>
      <c r="E282" s="296">
        <v>0</v>
      </c>
      <c r="F282" s="296">
        <v>0</v>
      </c>
      <c r="G282" s="296">
        <v>0</v>
      </c>
      <c r="H282" s="296">
        <v>0</v>
      </c>
      <c r="I282" s="296">
        <v>0</v>
      </c>
      <c r="J282" s="296">
        <v>2.2200000000000002</v>
      </c>
      <c r="K282" s="296">
        <v>351.80999999999995</v>
      </c>
      <c r="L282" s="296">
        <v>129.78</v>
      </c>
      <c r="M282" s="296">
        <v>216.5</v>
      </c>
      <c r="N282" s="296">
        <v>0</v>
      </c>
      <c r="O282" s="296">
        <v>0</v>
      </c>
      <c r="P282" s="296">
        <v>5.53</v>
      </c>
    </row>
    <row r="283" spans="1:16">
      <c r="A283" s="295" t="s">
        <v>2516</v>
      </c>
      <c r="B283" s="296">
        <v>107.57</v>
      </c>
      <c r="C283" s="296">
        <v>87.21</v>
      </c>
      <c r="D283" s="296">
        <v>0</v>
      </c>
      <c r="E283" s="296">
        <v>0</v>
      </c>
      <c r="F283" s="296">
        <v>0</v>
      </c>
      <c r="G283" s="296">
        <v>0</v>
      </c>
      <c r="H283" s="296">
        <v>0</v>
      </c>
      <c r="I283" s="296">
        <v>0</v>
      </c>
      <c r="J283" s="296">
        <v>20.36</v>
      </c>
      <c r="K283" s="296">
        <v>107.57000000000001</v>
      </c>
      <c r="L283" s="296">
        <v>83.01</v>
      </c>
      <c r="M283" s="296">
        <v>0</v>
      </c>
      <c r="N283" s="296">
        <v>0</v>
      </c>
      <c r="O283" s="296">
        <v>0</v>
      </c>
      <c r="P283" s="296">
        <v>24.56</v>
      </c>
    </row>
    <row r="284" spans="1:16">
      <c r="A284" s="295" t="s">
        <v>2517</v>
      </c>
      <c r="B284" s="296">
        <v>16.73</v>
      </c>
      <c r="C284" s="296">
        <v>15.35</v>
      </c>
      <c r="D284" s="296">
        <v>0</v>
      </c>
      <c r="E284" s="296">
        <v>0</v>
      </c>
      <c r="F284" s="296">
        <v>0</v>
      </c>
      <c r="G284" s="296">
        <v>0</v>
      </c>
      <c r="H284" s="296">
        <v>0</v>
      </c>
      <c r="I284" s="296">
        <v>0</v>
      </c>
      <c r="J284" s="296">
        <v>1.38</v>
      </c>
      <c r="K284" s="296">
        <v>16.73</v>
      </c>
      <c r="L284" s="296">
        <v>13.99</v>
      </c>
      <c r="M284" s="296">
        <v>0</v>
      </c>
      <c r="N284" s="296">
        <v>0</v>
      </c>
      <c r="O284" s="296">
        <v>0</v>
      </c>
      <c r="P284" s="296">
        <v>2.74</v>
      </c>
    </row>
    <row r="285" spans="1:16">
      <c r="A285" s="295" t="s">
        <v>2518</v>
      </c>
      <c r="B285" s="296">
        <v>296.65000000000003</v>
      </c>
      <c r="C285" s="296">
        <v>206.36</v>
      </c>
      <c r="D285" s="296">
        <v>11.5</v>
      </c>
      <c r="E285" s="296">
        <v>0</v>
      </c>
      <c r="F285" s="296">
        <v>0</v>
      </c>
      <c r="G285" s="296">
        <v>0</v>
      </c>
      <c r="H285" s="296">
        <v>0</v>
      </c>
      <c r="I285" s="296">
        <v>0</v>
      </c>
      <c r="J285" s="296">
        <v>78.790000000000006</v>
      </c>
      <c r="K285" s="296">
        <v>296.64999999999998</v>
      </c>
      <c r="L285" s="296">
        <v>222.79</v>
      </c>
      <c r="M285" s="296">
        <v>0</v>
      </c>
      <c r="N285" s="296">
        <v>0</v>
      </c>
      <c r="O285" s="296">
        <v>0</v>
      </c>
      <c r="P285" s="296">
        <v>73.86</v>
      </c>
    </row>
    <row r="286" spans="1:16">
      <c r="A286" s="295" t="s">
        <v>2519</v>
      </c>
      <c r="B286" s="296">
        <v>29.790000000000003</v>
      </c>
      <c r="C286" s="296">
        <v>27.92</v>
      </c>
      <c r="D286" s="296">
        <v>0</v>
      </c>
      <c r="E286" s="296">
        <v>0</v>
      </c>
      <c r="F286" s="296">
        <v>0</v>
      </c>
      <c r="G286" s="296">
        <v>0</v>
      </c>
      <c r="H286" s="296">
        <v>0</v>
      </c>
      <c r="I286" s="296">
        <v>0</v>
      </c>
      <c r="J286" s="296">
        <v>1.87</v>
      </c>
      <c r="K286" s="296">
        <v>29.79</v>
      </c>
      <c r="L286" s="296">
        <v>25.63</v>
      </c>
      <c r="M286" s="296">
        <v>0</v>
      </c>
      <c r="N286" s="296">
        <v>0</v>
      </c>
      <c r="O286" s="296">
        <v>0</v>
      </c>
      <c r="P286" s="296">
        <v>4.16</v>
      </c>
    </row>
    <row r="287" spans="1:16">
      <c r="A287" s="295" t="s">
        <v>2520</v>
      </c>
      <c r="B287" s="296">
        <v>43.870000000000005</v>
      </c>
      <c r="C287" s="296">
        <v>41.52</v>
      </c>
      <c r="D287" s="296">
        <v>0</v>
      </c>
      <c r="E287" s="296">
        <v>0</v>
      </c>
      <c r="F287" s="296">
        <v>0</v>
      </c>
      <c r="G287" s="296">
        <v>0</v>
      </c>
      <c r="H287" s="296">
        <v>0</v>
      </c>
      <c r="I287" s="296">
        <v>0</v>
      </c>
      <c r="J287" s="296">
        <v>2.35</v>
      </c>
      <c r="K287" s="296">
        <v>43.87</v>
      </c>
      <c r="L287" s="296">
        <v>39.51</v>
      </c>
      <c r="M287" s="296">
        <v>0</v>
      </c>
      <c r="N287" s="296">
        <v>0</v>
      </c>
      <c r="O287" s="296">
        <v>0</v>
      </c>
      <c r="P287" s="296">
        <v>4.3600000000000003</v>
      </c>
    </row>
    <row r="288" spans="1:16">
      <c r="A288" s="295" t="s">
        <v>2597</v>
      </c>
      <c r="B288" s="296">
        <v>176.11</v>
      </c>
      <c r="C288" s="296">
        <v>93.91</v>
      </c>
      <c r="D288" s="296">
        <v>0</v>
      </c>
      <c r="E288" s="296">
        <v>0</v>
      </c>
      <c r="F288" s="296">
        <v>0</v>
      </c>
      <c r="G288" s="296">
        <v>0</v>
      </c>
      <c r="H288" s="296">
        <v>0</v>
      </c>
      <c r="I288" s="296">
        <v>0</v>
      </c>
      <c r="J288" s="296">
        <v>82.2</v>
      </c>
      <c r="K288" s="296">
        <v>176.11</v>
      </c>
      <c r="L288" s="296">
        <v>95.79</v>
      </c>
      <c r="M288" s="296">
        <v>0</v>
      </c>
      <c r="N288" s="296">
        <v>0</v>
      </c>
      <c r="O288" s="296">
        <v>0</v>
      </c>
      <c r="P288" s="296">
        <v>80.319999999999993</v>
      </c>
    </row>
    <row r="289" spans="1:16">
      <c r="A289" s="295" t="s">
        <v>2598</v>
      </c>
      <c r="B289" s="296">
        <v>13.58</v>
      </c>
      <c r="C289" s="296">
        <v>13.55</v>
      </c>
      <c r="D289" s="296">
        <v>0</v>
      </c>
      <c r="E289" s="296">
        <v>0</v>
      </c>
      <c r="F289" s="296">
        <v>0</v>
      </c>
      <c r="G289" s="296">
        <v>0</v>
      </c>
      <c r="H289" s="296">
        <v>0</v>
      </c>
      <c r="I289" s="296">
        <v>0</v>
      </c>
      <c r="J289" s="296">
        <v>0.03</v>
      </c>
      <c r="K289" s="296">
        <v>13.579999999999998</v>
      </c>
      <c r="L289" s="296">
        <v>13.54</v>
      </c>
      <c r="M289" s="296">
        <v>0</v>
      </c>
      <c r="N289" s="296">
        <v>0</v>
      </c>
      <c r="O289" s="296">
        <v>0</v>
      </c>
      <c r="P289" s="296">
        <v>0.04</v>
      </c>
    </row>
    <row r="290" spans="1:16">
      <c r="A290" s="295" t="s">
        <v>2599</v>
      </c>
      <c r="B290" s="296">
        <v>39.08</v>
      </c>
      <c r="C290" s="296">
        <v>27.52</v>
      </c>
      <c r="D290" s="296">
        <v>0</v>
      </c>
      <c r="E290" s="296">
        <v>0</v>
      </c>
      <c r="F290" s="296">
        <v>0</v>
      </c>
      <c r="G290" s="296">
        <v>0</v>
      </c>
      <c r="H290" s="296">
        <v>0</v>
      </c>
      <c r="I290" s="296">
        <v>0</v>
      </c>
      <c r="J290" s="296">
        <v>11.56</v>
      </c>
      <c r="K290" s="296">
        <v>39.08</v>
      </c>
      <c r="L290" s="296">
        <v>27.55</v>
      </c>
      <c r="M290" s="296">
        <v>0</v>
      </c>
      <c r="N290" s="296">
        <v>0</v>
      </c>
      <c r="O290" s="296">
        <v>0</v>
      </c>
      <c r="P290" s="296">
        <v>11.53</v>
      </c>
    </row>
    <row r="291" spans="1:16">
      <c r="A291" s="295" t="s">
        <v>2600</v>
      </c>
      <c r="B291" s="296">
        <v>27.25</v>
      </c>
      <c r="C291" s="296">
        <v>26.12</v>
      </c>
      <c r="D291" s="296">
        <v>0</v>
      </c>
      <c r="E291" s="296">
        <v>0</v>
      </c>
      <c r="F291" s="296">
        <v>0</v>
      </c>
      <c r="G291" s="296">
        <v>0</v>
      </c>
      <c r="H291" s="296">
        <v>0</v>
      </c>
      <c r="I291" s="296">
        <v>0</v>
      </c>
      <c r="J291" s="296">
        <v>1.1299999999999999</v>
      </c>
      <c r="K291" s="296">
        <v>27.25</v>
      </c>
      <c r="L291" s="296">
        <v>24.36</v>
      </c>
      <c r="M291" s="296">
        <v>0</v>
      </c>
      <c r="N291" s="296">
        <v>0</v>
      </c>
      <c r="O291" s="296">
        <v>0</v>
      </c>
      <c r="P291" s="296">
        <v>2.89</v>
      </c>
    </row>
    <row r="292" spans="1:16">
      <c r="A292" s="295" t="s">
        <v>2601</v>
      </c>
      <c r="B292" s="296">
        <v>488.6</v>
      </c>
      <c r="C292" s="296">
        <v>305.25</v>
      </c>
      <c r="D292" s="296">
        <v>8.5</v>
      </c>
      <c r="E292" s="296">
        <v>0</v>
      </c>
      <c r="F292" s="296">
        <v>0</v>
      </c>
      <c r="G292" s="296">
        <v>0</v>
      </c>
      <c r="H292" s="296">
        <v>0</v>
      </c>
      <c r="I292" s="296">
        <v>0</v>
      </c>
      <c r="J292" s="296">
        <v>174.85</v>
      </c>
      <c r="K292" s="296">
        <v>488.6</v>
      </c>
      <c r="L292" s="296">
        <v>355.49</v>
      </c>
      <c r="M292" s="296">
        <v>0</v>
      </c>
      <c r="N292" s="296">
        <v>0</v>
      </c>
      <c r="O292" s="296">
        <v>0</v>
      </c>
      <c r="P292" s="296">
        <v>133.11000000000001</v>
      </c>
    </row>
    <row r="293" spans="1:16">
      <c r="A293" s="295" t="s">
        <v>2602</v>
      </c>
      <c r="B293" s="296">
        <v>747.78</v>
      </c>
      <c r="C293" s="296">
        <v>689.18</v>
      </c>
      <c r="D293" s="296">
        <v>6.83</v>
      </c>
      <c r="E293" s="296">
        <v>0</v>
      </c>
      <c r="F293" s="296">
        <v>0</v>
      </c>
      <c r="G293" s="296">
        <v>0</v>
      </c>
      <c r="H293" s="296">
        <v>0</v>
      </c>
      <c r="I293" s="296">
        <v>0</v>
      </c>
      <c r="J293" s="296">
        <v>51.77</v>
      </c>
      <c r="K293" s="296">
        <v>747.78</v>
      </c>
      <c r="L293" s="296">
        <v>616.29999999999995</v>
      </c>
      <c r="M293" s="296">
        <v>0</v>
      </c>
      <c r="N293" s="296">
        <v>0</v>
      </c>
      <c r="O293" s="296">
        <v>0</v>
      </c>
      <c r="P293" s="296">
        <v>131.47999999999999</v>
      </c>
    </row>
    <row r="294" spans="1:16">
      <c r="A294" s="295" t="s">
        <v>2603</v>
      </c>
      <c r="B294" s="296">
        <v>734.08</v>
      </c>
      <c r="C294" s="296">
        <v>731.14</v>
      </c>
      <c r="D294" s="296">
        <v>0</v>
      </c>
      <c r="E294" s="296">
        <v>0</v>
      </c>
      <c r="F294" s="296">
        <v>0</v>
      </c>
      <c r="G294" s="296">
        <v>0</v>
      </c>
      <c r="H294" s="296">
        <v>0</v>
      </c>
      <c r="I294" s="296">
        <v>0</v>
      </c>
      <c r="J294" s="296">
        <v>2.94</v>
      </c>
      <c r="K294" s="296">
        <v>734.07999999999993</v>
      </c>
      <c r="L294" s="296">
        <v>648.54999999999995</v>
      </c>
      <c r="M294" s="296">
        <v>0</v>
      </c>
      <c r="N294" s="296">
        <v>0</v>
      </c>
      <c r="O294" s="296">
        <v>0</v>
      </c>
      <c r="P294" s="296">
        <v>85.53</v>
      </c>
    </row>
    <row r="295" spans="1:16">
      <c r="A295" s="295" t="s">
        <v>2521</v>
      </c>
      <c r="B295" s="296">
        <v>838.9</v>
      </c>
      <c r="C295" s="296">
        <v>754.54</v>
      </c>
      <c r="D295" s="296">
        <v>7.22</v>
      </c>
      <c r="E295" s="296">
        <v>0</v>
      </c>
      <c r="F295" s="296">
        <v>0</v>
      </c>
      <c r="G295" s="296">
        <v>0</v>
      </c>
      <c r="H295" s="296">
        <v>0</v>
      </c>
      <c r="I295" s="296">
        <v>0</v>
      </c>
      <c r="J295" s="296">
        <v>77.14</v>
      </c>
      <c r="K295" s="296">
        <v>838.90000000000009</v>
      </c>
      <c r="L295" s="296">
        <v>790.44</v>
      </c>
      <c r="M295" s="296">
        <v>0</v>
      </c>
      <c r="N295" s="296">
        <v>0</v>
      </c>
      <c r="O295" s="296">
        <v>0</v>
      </c>
      <c r="P295" s="296">
        <v>48.46</v>
      </c>
    </row>
    <row r="296" spans="1:16">
      <c r="A296" s="295" t="s">
        <v>2522</v>
      </c>
      <c r="B296" s="296">
        <v>348.54</v>
      </c>
      <c r="C296" s="296">
        <v>274.61</v>
      </c>
      <c r="D296" s="296">
        <v>0</v>
      </c>
      <c r="E296" s="296">
        <v>0</v>
      </c>
      <c r="F296" s="296">
        <v>0</v>
      </c>
      <c r="G296" s="296">
        <v>0</v>
      </c>
      <c r="H296" s="296">
        <v>0</v>
      </c>
      <c r="I296" s="296">
        <v>0</v>
      </c>
      <c r="J296" s="296">
        <v>73.930000000000007</v>
      </c>
      <c r="K296" s="296">
        <v>348.53999999999996</v>
      </c>
      <c r="L296" s="296">
        <v>258.39999999999998</v>
      </c>
      <c r="M296" s="296">
        <v>0</v>
      </c>
      <c r="N296" s="296">
        <v>0</v>
      </c>
      <c r="O296" s="296">
        <v>0</v>
      </c>
      <c r="P296" s="296">
        <v>90.14</v>
      </c>
    </row>
    <row r="297" spans="1:16">
      <c r="A297" s="295" t="s">
        <v>2523</v>
      </c>
      <c r="B297" s="296">
        <v>13.89</v>
      </c>
      <c r="C297" s="296">
        <v>9.6999999999999993</v>
      </c>
      <c r="D297" s="296">
        <v>0</v>
      </c>
      <c r="E297" s="296">
        <v>0</v>
      </c>
      <c r="F297" s="296">
        <v>0</v>
      </c>
      <c r="G297" s="296">
        <v>0</v>
      </c>
      <c r="H297" s="296">
        <v>0</v>
      </c>
      <c r="I297" s="296">
        <v>0</v>
      </c>
      <c r="J297" s="296">
        <v>4.1900000000000004</v>
      </c>
      <c r="K297" s="296">
        <v>13.89</v>
      </c>
      <c r="L297" s="296">
        <v>9</v>
      </c>
      <c r="M297" s="296">
        <v>0</v>
      </c>
      <c r="N297" s="296">
        <v>0</v>
      </c>
      <c r="O297" s="296">
        <v>0</v>
      </c>
      <c r="P297" s="296">
        <v>4.8899999999999997</v>
      </c>
    </row>
    <row r="298" spans="1:16">
      <c r="A298" s="295" t="s">
        <v>2524</v>
      </c>
      <c r="B298" s="296">
        <v>508.78000000000003</v>
      </c>
      <c r="C298" s="296">
        <v>335.85</v>
      </c>
      <c r="D298" s="296">
        <v>32.5</v>
      </c>
      <c r="E298" s="296">
        <v>0</v>
      </c>
      <c r="F298" s="296">
        <v>0</v>
      </c>
      <c r="G298" s="296">
        <v>0</v>
      </c>
      <c r="H298" s="296">
        <v>0</v>
      </c>
      <c r="I298" s="296">
        <v>0</v>
      </c>
      <c r="J298" s="296">
        <v>140.43</v>
      </c>
      <c r="K298" s="296">
        <v>508.78</v>
      </c>
      <c r="L298" s="296">
        <v>408.26</v>
      </c>
      <c r="M298" s="296">
        <v>0</v>
      </c>
      <c r="N298" s="296">
        <v>0</v>
      </c>
      <c r="O298" s="296">
        <v>0</v>
      </c>
      <c r="P298" s="296">
        <v>100.52</v>
      </c>
    </row>
    <row r="299" spans="1:16">
      <c r="A299" s="295" t="s">
        <v>3099</v>
      </c>
      <c r="B299" s="296">
        <v>133.37</v>
      </c>
      <c r="C299" s="296">
        <v>109.27</v>
      </c>
      <c r="D299" s="296">
        <v>0</v>
      </c>
      <c r="E299" s="296">
        <v>0</v>
      </c>
      <c r="F299" s="296">
        <v>0</v>
      </c>
      <c r="G299" s="296">
        <v>0</v>
      </c>
      <c r="H299" s="296">
        <v>0</v>
      </c>
      <c r="I299" s="296">
        <v>0</v>
      </c>
      <c r="J299" s="296">
        <v>24.1</v>
      </c>
      <c r="K299" s="296">
        <v>133.37</v>
      </c>
      <c r="L299" s="296">
        <v>120.46</v>
      </c>
      <c r="M299" s="296">
        <v>0</v>
      </c>
      <c r="N299" s="296">
        <v>0</v>
      </c>
      <c r="O299" s="296">
        <v>0</v>
      </c>
      <c r="P299" s="296">
        <v>12.91</v>
      </c>
    </row>
    <row r="300" spans="1:16">
      <c r="A300" s="295" t="s">
        <v>2525</v>
      </c>
      <c r="B300" s="296">
        <v>36.47</v>
      </c>
      <c r="C300" s="296">
        <v>30.34</v>
      </c>
      <c r="D300" s="296">
        <v>0</v>
      </c>
      <c r="E300" s="296">
        <v>0</v>
      </c>
      <c r="F300" s="296">
        <v>0</v>
      </c>
      <c r="G300" s="296">
        <v>0</v>
      </c>
      <c r="H300" s="296">
        <v>0</v>
      </c>
      <c r="I300" s="296">
        <v>0</v>
      </c>
      <c r="J300" s="296">
        <v>6.13</v>
      </c>
      <c r="K300" s="296">
        <v>36.47</v>
      </c>
      <c r="L300" s="296">
        <v>29.01</v>
      </c>
      <c r="M300" s="296">
        <v>0</v>
      </c>
      <c r="N300" s="296">
        <v>0</v>
      </c>
      <c r="O300" s="296">
        <v>0</v>
      </c>
      <c r="P300" s="296">
        <v>7.46</v>
      </c>
    </row>
    <row r="301" spans="1:16">
      <c r="A301" s="295" t="s">
        <v>2526</v>
      </c>
      <c r="B301" s="296">
        <v>17.36</v>
      </c>
      <c r="C301" s="296">
        <v>17.36</v>
      </c>
      <c r="D301" s="296">
        <v>0</v>
      </c>
      <c r="E301" s="296">
        <v>0</v>
      </c>
      <c r="F301" s="296">
        <v>0</v>
      </c>
      <c r="G301" s="296">
        <v>0</v>
      </c>
      <c r="H301" s="296">
        <v>0</v>
      </c>
      <c r="I301" s="296">
        <v>0</v>
      </c>
      <c r="J301" s="296">
        <v>0</v>
      </c>
      <c r="K301" s="296">
        <v>17.36</v>
      </c>
      <c r="L301" s="296">
        <v>17.36</v>
      </c>
      <c r="M301" s="296">
        <v>0</v>
      </c>
      <c r="N301" s="296">
        <v>0</v>
      </c>
      <c r="O301" s="296">
        <v>0</v>
      </c>
      <c r="P301" s="296">
        <v>0</v>
      </c>
    </row>
    <row r="302" spans="1:16">
      <c r="A302" s="295" t="s">
        <v>2527</v>
      </c>
      <c r="B302" s="296">
        <v>667.93000000000006</v>
      </c>
      <c r="C302" s="296">
        <v>485.36</v>
      </c>
      <c r="D302" s="296">
        <v>2.2000000000000002</v>
      </c>
      <c r="E302" s="296">
        <v>0</v>
      </c>
      <c r="F302" s="296">
        <v>0</v>
      </c>
      <c r="G302" s="296">
        <v>0</v>
      </c>
      <c r="H302" s="296">
        <v>0</v>
      </c>
      <c r="I302" s="296">
        <v>0</v>
      </c>
      <c r="J302" s="296">
        <v>180.37</v>
      </c>
      <c r="K302" s="296">
        <v>667.93000000000006</v>
      </c>
      <c r="L302" s="296">
        <v>400.54</v>
      </c>
      <c r="M302" s="296">
        <v>29.68</v>
      </c>
      <c r="N302" s="296">
        <v>0</v>
      </c>
      <c r="O302" s="296">
        <v>0</v>
      </c>
      <c r="P302" s="296">
        <v>237.71</v>
      </c>
    </row>
    <row r="303" spans="1:16">
      <c r="A303" s="295" t="s">
        <v>2528</v>
      </c>
      <c r="B303" s="296">
        <v>134.86000000000001</v>
      </c>
      <c r="C303" s="296">
        <v>132.05000000000001</v>
      </c>
      <c r="D303" s="296">
        <v>0</v>
      </c>
      <c r="E303" s="296">
        <v>0</v>
      </c>
      <c r="F303" s="296">
        <v>0</v>
      </c>
      <c r="G303" s="296">
        <v>0</v>
      </c>
      <c r="H303" s="296">
        <v>0</v>
      </c>
      <c r="I303" s="296">
        <v>0</v>
      </c>
      <c r="J303" s="296">
        <v>2.81</v>
      </c>
      <c r="K303" s="296">
        <v>134.85999999999999</v>
      </c>
      <c r="L303" s="296">
        <v>114.49</v>
      </c>
      <c r="M303" s="296">
        <v>0</v>
      </c>
      <c r="N303" s="296">
        <v>0</v>
      </c>
      <c r="O303" s="296">
        <v>0</v>
      </c>
      <c r="P303" s="296">
        <v>20.37</v>
      </c>
    </row>
    <row r="304" spans="1:16">
      <c r="A304" s="295" t="s">
        <v>2529</v>
      </c>
      <c r="B304" s="296">
        <v>76.55</v>
      </c>
      <c r="C304" s="296">
        <v>73.64</v>
      </c>
      <c r="D304" s="296">
        <v>0</v>
      </c>
      <c r="E304" s="296">
        <v>0</v>
      </c>
      <c r="F304" s="296">
        <v>0</v>
      </c>
      <c r="G304" s="296">
        <v>0</v>
      </c>
      <c r="H304" s="296">
        <v>0</v>
      </c>
      <c r="I304" s="296">
        <v>0</v>
      </c>
      <c r="J304" s="296">
        <v>2.91</v>
      </c>
      <c r="K304" s="296">
        <v>76.55</v>
      </c>
      <c r="L304" s="296">
        <v>70.31</v>
      </c>
      <c r="M304" s="296">
        <v>0</v>
      </c>
      <c r="N304" s="296">
        <v>0</v>
      </c>
      <c r="O304" s="296">
        <v>0</v>
      </c>
      <c r="P304" s="296">
        <v>6.24</v>
      </c>
    </row>
    <row r="305" spans="1:16">
      <c r="A305" s="295" t="s">
        <v>2531</v>
      </c>
      <c r="B305" s="296">
        <v>553.66000000000008</v>
      </c>
      <c r="C305" s="296">
        <v>468.48</v>
      </c>
      <c r="D305" s="296">
        <v>0</v>
      </c>
      <c r="E305" s="296">
        <v>0</v>
      </c>
      <c r="F305" s="296">
        <v>0</v>
      </c>
      <c r="G305" s="296">
        <v>0</v>
      </c>
      <c r="H305" s="296">
        <v>0</v>
      </c>
      <c r="I305" s="296">
        <v>0</v>
      </c>
      <c r="J305" s="296">
        <v>85.18</v>
      </c>
      <c r="K305" s="296">
        <v>553.66000000000008</v>
      </c>
      <c r="L305" s="296">
        <v>162.97999999999999</v>
      </c>
      <c r="M305" s="296">
        <v>305</v>
      </c>
      <c r="N305" s="296">
        <v>0</v>
      </c>
      <c r="O305" s="296">
        <v>0</v>
      </c>
      <c r="P305" s="296">
        <v>85.68</v>
      </c>
    </row>
    <row r="306" spans="1:16">
      <c r="A306" s="295" t="s">
        <v>2532</v>
      </c>
      <c r="B306" s="296">
        <v>7.65</v>
      </c>
      <c r="C306" s="296">
        <v>7.5</v>
      </c>
      <c r="D306" s="296">
        <v>0</v>
      </c>
      <c r="E306" s="296">
        <v>0</v>
      </c>
      <c r="F306" s="296">
        <v>0</v>
      </c>
      <c r="G306" s="296">
        <v>0</v>
      </c>
      <c r="H306" s="296">
        <v>0</v>
      </c>
      <c r="I306" s="296">
        <v>0</v>
      </c>
      <c r="J306" s="296">
        <v>0.15</v>
      </c>
      <c r="K306" s="296">
        <v>7.65</v>
      </c>
      <c r="L306" s="296">
        <v>6.99</v>
      </c>
      <c r="M306" s="296">
        <v>0</v>
      </c>
      <c r="N306" s="296">
        <v>0</v>
      </c>
      <c r="O306" s="296">
        <v>0</v>
      </c>
      <c r="P306" s="296">
        <v>0.66</v>
      </c>
    </row>
    <row r="307" spans="1:16">
      <c r="A307" s="295" t="s">
        <v>2533</v>
      </c>
      <c r="B307" s="296">
        <v>42.690000000000005</v>
      </c>
      <c r="C307" s="296">
        <v>42.49</v>
      </c>
      <c r="D307" s="296">
        <v>0</v>
      </c>
      <c r="E307" s="296">
        <v>0</v>
      </c>
      <c r="F307" s="296">
        <v>0</v>
      </c>
      <c r="G307" s="296">
        <v>0</v>
      </c>
      <c r="H307" s="296">
        <v>0</v>
      </c>
      <c r="I307" s="296">
        <v>0</v>
      </c>
      <c r="J307" s="296">
        <v>0.2</v>
      </c>
      <c r="K307" s="296">
        <v>42.69</v>
      </c>
      <c r="L307" s="296">
        <v>41.89</v>
      </c>
      <c r="M307" s="296">
        <v>0</v>
      </c>
      <c r="N307" s="296">
        <v>0</v>
      </c>
      <c r="O307" s="296">
        <v>0</v>
      </c>
      <c r="P307" s="296">
        <v>0.8</v>
      </c>
    </row>
    <row r="308" spans="1:16">
      <c r="A308" s="295" t="s">
        <v>2530</v>
      </c>
      <c r="B308" s="296">
        <v>12.42</v>
      </c>
      <c r="C308" s="296">
        <v>11.92</v>
      </c>
      <c r="D308" s="296">
        <v>0</v>
      </c>
      <c r="E308" s="296">
        <v>0</v>
      </c>
      <c r="F308" s="296">
        <v>0</v>
      </c>
      <c r="G308" s="296">
        <v>0</v>
      </c>
      <c r="H308" s="296">
        <v>0</v>
      </c>
      <c r="I308" s="296">
        <v>0</v>
      </c>
      <c r="J308" s="296">
        <v>0.5</v>
      </c>
      <c r="K308" s="296">
        <v>12.42</v>
      </c>
      <c r="L308" s="296">
        <v>11.1</v>
      </c>
      <c r="M308" s="296">
        <v>0</v>
      </c>
      <c r="N308" s="296">
        <v>0</v>
      </c>
      <c r="O308" s="296">
        <v>0</v>
      </c>
      <c r="P308" s="296">
        <v>1.32</v>
      </c>
    </row>
    <row r="309" spans="1:16">
      <c r="A309" s="295" t="s">
        <v>2619</v>
      </c>
      <c r="B309" s="296">
        <v>668.04000000000008</v>
      </c>
      <c r="C309" s="296">
        <v>605.95000000000005</v>
      </c>
      <c r="D309" s="296">
        <v>0</v>
      </c>
      <c r="E309" s="296">
        <v>0</v>
      </c>
      <c r="F309" s="296">
        <v>0</v>
      </c>
      <c r="G309" s="296">
        <v>0</v>
      </c>
      <c r="H309" s="296">
        <v>0</v>
      </c>
      <c r="I309" s="296">
        <v>0</v>
      </c>
      <c r="J309" s="296">
        <v>62.09</v>
      </c>
      <c r="K309" s="296">
        <v>668.04</v>
      </c>
      <c r="L309" s="296">
        <v>568.42999999999995</v>
      </c>
      <c r="M309" s="296">
        <v>61.5</v>
      </c>
      <c r="N309" s="296">
        <v>0</v>
      </c>
      <c r="O309" s="296">
        <v>0</v>
      </c>
      <c r="P309" s="296">
        <v>38.11</v>
      </c>
    </row>
    <row r="310" spans="1:16">
      <c r="A310" s="295" t="s">
        <v>2620</v>
      </c>
      <c r="B310" s="296">
        <v>4076.96</v>
      </c>
      <c r="C310" s="296">
        <v>1112.1199999999999</v>
      </c>
      <c r="D310" s="296">
        <v>2889.8</v>
      </c>
      <c r="E310" s="296">
        <v>0</v>
      </c>
      <c r="F310" s="296">
        <v>0</v>
      </c>
      <c r="G310" s="296">
        <v>0</v>
      </c>
      <c r="H310" s="296">
        <v>0</v>
      </c>
      <c r="I310" s="296">
        <v>0</v>
      </c>
      <c r="J310" s="296">
        <v>75.040000000000006</v>
      </c>
      <c r="K310" s="296">
        <v>4076.9600000000005</v>
      </c>
      <c r="L310" s="296">
        <v>987.3</v>
      </c>
      <c r="M310" s="296">
        <v>2889.8</v>
      </c>
      <c r="N310" s="296">
        <v>0</v>
      </c>
      <c r="O310" s="296">
        <v>0</v>
      </c>
      <c r="P310" s="296">
        <v>199.86</v>
      </c>
    </row>
    <row r="311" spans="1:16">
      <c r="A311" s="295" t="s">
        <v>2621</v>
      </c>
      <c r="B311" s="296">
        <v>250.97</v>
      </c>
      <c r="C311" s="296">
        <v>250.79</v>
      </c>
      <c r="D311" s="296">
        <v>0</v>
      </c>
      <c r="E311" s="296">
        <v>0</v>
      </c>
      <c r="F311" s="296">
        <v>0</v>
      </c>
      <c r="G311" s="296">
        <v>0</v>
      </c>
      <c r="H311" s="296">
        <v>0</v>
      </c>
      <c r="I311" s="296">
        <v>0</v>
      </c>
      <c r="J311" s="296">
        <v>0.18</v>
      </c>
      <c r="K311" s="296">
        <v>250.97</v>
      </c>
      <c r="L311" s="296">
        <v>237.69</v>
      </c>
      <c r="M311" s="296">
        <v>0</v>
      </c>
      <c r="N311" s="296">
        <v>0</v>
      </c>
      <c r="O311" s="296">
        <v>0</v>
      </c>
      <c r="P311" s="296">
        <v>13.28</v>
      </c>
    </row>
    <row r="312" spans="1:16">
      <c r="A312" s="295" t="s">
        <v>3100</v>
      </c>
      <c r="B312" s="296">
        <v>29.05</v>
      </c>
      <c r="C312" s="296">
        <v>27.14</v>
      </c>
      <c r="D312" s="296">
        <v>0</v>
      </c>
      <c r="E312" s="296">
        <v>0</v>
      </c>
      <c r="F312" s="296">
        <v>0</v>
      </c>
      <c r="G312" s="296">
        <v>0</v>
      </c>
      <c r="H312" s="296">
        <v>0</v>
      </c>
      <c r="I312" s="296">
        <v>0</v>
      </c>
      <c r="J312" s="296">
        <v>1.91</v>
      </c>
      <c r="K312" s="296">
        <v>29.05</v>
      </c>
      <c r="L312" s="296">
        <v>25.34</v>
      </c>
      <c r="M312" s="296">
        <v>0</v>
      </c>
      <c r="N312" s="296">
        <v>0</v>
      </c>
      <c r="O312" s="296">
        <v>0</v>
      </c>
      <c r="P312" s="296">
        <v>3.71</v>
      </c>
    </row>
    <row r="313" spans="1:16">
      <c r="A313" s="295" t="s">
        <v>2622</v>
      </c>
      <c r="B313" s="296">
        <v>116.83</v>
      </c>
      <c r="C313" s="296">
        <v>116.22</v>
      </c>
      <c r="D313" s="296">
        <v>0</v>
      </c>
      <c r="E313" s="296">
        <v>0</v>
      </c>
      <c r="F313" s="296">
        <v>0</v>
      </c>
      <c r="G313" s="296">
        <v>0</v>
      </c>
      <c r="H313" s="296">
        <v>0</v>
      </c>
      <c r="I313" s="296">
        <v>0</v>
      </c>
      <c r="J313" s="296">
        <v>0.61</v>
      </c>
      <c r="K313" s="296">
        <v>116.83</v>
      </c>
      <c r="L313" s="296">
        <v>113.25</v>
      </c>
      <c r="M313" s="296">
        <v>0</v>
      </c>
      <c r="N313" s="296">
        <v>0</v>
      </c>
      <c r="O313" s="296">
        <v>0</v>
      </c>
      <c r="P313" s="296">
        <v>3.58</v>
      </c>
    </row>
    <row r="314" spans="1:16">
      <c r="A314" s="295" t="s">
        <v>3101</v>
      </c>
      <c r="B314" s="296">
        <v>703.26</v>
      </c>
      <c r="C314" s="296">
        <v>649.79</v>
      </c>
      <c r="D314" s="296">
        <v>0</v>
      </c>
      <c r="E314" s="296">
        <v>0</v>
      </c>
      <c r="F314" s="296">
        <v>0</v>
      </c>
      <c r="G314" s="296">
        <v>0</v>
      </c>
      <c r="H314" s="296">
        <v>0</v>
      </c>
      <c r="I314" s="296">
        <v>0</v>
      </c>
      <c r="J314" s="296">
        <v>53.47</v>
      </c>
      <c r="K314" s="296">
        <v>703.26</v>
      </c>
      <c r="L314" s="296">
        <v>661.81</v>
      </c>
      <c r="M314" s="296">
        <v>0</v>
      </c>
      <c r="N314" s="296">
        <v>0</v>
      </c>
      <c r="O314" s="296">
        <v>0</v>
      </c>
      <c r="P314" s="296">
        <v>41.45</v>
      </c>
    </row>
    <row r="315" spans="1:16">
      <c r="A315" s="295" t="s">
        <v>2623</v>
      </c>
      <c r="B315" s="296">
        <v>23.46</v>
      </c>
      <c r="C315" s="296">
        <v>23.16</v>
      </c>
      <c r="D315" s="296">
        <v>0</v>
      </c>
      <c r="E315" s="296">
        <v>0</v>
      </c>
      <c r="F315" s="296">
        <v>0</v>
      </c>
      <c r="G315" s="296">
        <v>0</v>
      </c>
      <c r="H315" s="296">
        <v>0</v>
      </c>
      <c r="I315" s="296">
        <v>0</v>
      </c>
      <c r="J315" s="296">
        <v>0.3</v>
      </c>
      <c r="K315" s="296">
        <v>23.46</v>
      </c>
      <c r="L315" s="296">
        <v>20.96</v>
      </c>
      <c r="M315" s="296">
        <v>0</v>
      </c>
      <c r="N315" s="296">
        <v>0</v>
      </c>
      <c r="O315" s="296">
        <v>0</v>
      </c>
      <c r="P315" s="296">
        <v>2.5</v>
      </c>
    </row>
    <row r="316" spans="1:16">
      <c r="A316" s="295" t="s">
        <v>2624</v>
      </c>
      <c r="B316" s="296">
        <v>66.66</v>
      </c>
      <c r="C316" s="296">
        <v>66.34</v>
      </c>
      <c r="D316" s="296">
        <v>0</v>
      </c>
      <c r="E316" s="296">
        <v>0</v>
      </c>
      <c r="F316" s="296">
        <v>0</v>
      </c>
      <c r="G316" s="296">
        <v>0</v>
      </c>
      <c r="H316" s="296">
        <v>0</v>
      </c>
      <c r="I316" s="296">
        <v>0</v>
      </c>
      <c r="J316" s="296">
        <v>0.32</v>
      </c>
      <c r="K316" s="296">
        <v>66.66</v>
      </c>
      <c r="L316" s="296">
        <v>61.92</v>
      </c>
      <c r="M316" s="296">
        <v>0</v>
      </c>
      <c r="N316" s="296">
        <v>0</v>
      </c>
      <c r="O316" s="296">
        <v>0</v>
      </c>
      <c r="P316" s="296">
        <v>4.74</v>
      </c>
    </row>
    <row r="317" spans="1:16">
      <c r="A317" s="295" t="s">
        <v>2625</v>
      </c>
      <c r="B317" s="296">
        <v>25</v>
      </c>
      <c r="C317" s="296">
        <v>23.66</v>
      </c>
      <c r="D317" s="296">
        <v>0</v>
      </c>
      <c r="E317" s="296">
        <v>0</v>
      </c>
      <c r="F317" s="296">
        <v>0</v>
      </c>
      <c r="G317" s="296">
        <v>0</v>
      </c>
      <c r="H317" s="296">
        <v>0</v>
      </c>
      <c r="I317" s="296">
        <v>0</v>
      </c>
      <c r="J317" s="296">
        <v>1.34</v>
      </c>
      <c r="K317" s="296">
        <v>25</v>
      </c>
      <c r="L317" s="296">
        <v>21.47</v>
      </c>
      <c r="M317" s="296">
        <v>0</v>
      </c>
      <c r="N317" s="296">
        <v>0</v>
      </c>
      <c r="O317" s="296">
        <v>0</v>
      </c>
      <c r="P317" s="296">
        <v>3.53</v>
      </c>
    </row>
    <row r="318" spans="1:16">
      <c r="A318" s="295" t="s">
        <v>3102</v>
      </c>
      <c r="B318" s="296">
        <v>868.26</v>
      </c>
      <c r="C318" s="296">
        <v>511.82</v>
      </c>
      <c r="D318" s="296">
        <v>7.34</v>
      </c>
      <c r="E318" s="296">
        <v>0</v>
      </c>
      <c r="F318" s="296">
        <v>0</v>
      </c>
      <c r="G318" s="296">
        <v>0</v>
      </c>
      <c r="H318" s="296">
        <v>0</v>
      </c>
      <c r="I318" s="296">
        <v>0</v>
      </c>
      <c r="J318" s="296">
        <v>349.1</v>
      </c>
      <c r="K318" s="296">
        <v>868.26</v>
      </c>
      <c r="L318" s="296">
        <v>689.32</v>
      </c>
      <c r="M318" s="296">
        <v>0</v>
      </c>
      <c r="N318" s="296">
        <v>0</v>
      </c>
      <c r="O318" s="296">
        <v>0</v>
      </c>
      <c r="P318" s="296">
        <v>178.94</v>
      </c>
    </row>
    <row r="319" spans="1:16">
      <c r="A319" s="295" t="s">
        <v>3103</v>
      </c>
      <c r="B319" s="296">
        <v>54.71</v>
      </c>
      <c r="C319" s="296">
        <v>53.39</v>
      </c>
      <c r="D319" s="296">
        <v>0</v>
      </c>
      <c r="E319" s="296">
        <v>0</v>
      </c>
      <c r="F319" s="296">
        <v>0</v>
      </c>
      <c r="G319" s="296">
        <v>0</v>
      </c>
      <c r="H319" s="296">
        <v>0</v>
      </c>
      <c r="I319" s="296">
        <v>0</v>
      </c>
      <c r="J319" s="296">
        <v>1.32</v>
      </c>
      <c r="K319" s="296">
        <v>54.71</v>
      </c>
      <c r="L319" s="296">
        <v>53.39</v>
      </c>
      <c r="M319" s="296">
        <v>0</v>
      </c>
      <c r="N319" s="296">
        <v>0</v>
      </c>
      <c r="O319" s="296">
        <v>0</v>
      </c>
      <c r="P319" s="296">
        <v>1.32</v>
      </c>
    </row>
    <row r="320" spans="1:16">
      <c r="A320" s="295" t="s">
        <v>3104</v>
      </c>
      <c r="B320" s="296">
        <v>12.69</v>
      </c>
      <c r="C320" s="296">
        <v>11.45</v>
      </c>
      <c r="D320" s="296">
        <v>0</v>
      </c>
      <c r="E320" s="296">
        <v>0</v>
      </c>
      <c r="F320" s="296">
        <v>0</v>
      </c>
      <c r="G320" s="296">
        <v>0</v>
      </c>
      <c r="H320" s="296">
        <v>0</v>
      </c>
      <c r="I320" s="296">
        <v>0</v>
      </c>
      <c r="J320" s="296">
        <v>1.24</v>
      </c>
      <c r="K320" s="296">
        <v>12.69</v>
      </c>
      <c r="L320" s="296">
        <v>11.45</v>
      </c>
      <c r="M320" s="296">
        <v>0</v>
      </c>
      <c r="N320" s="296">
        <v>0</v>
      </c>
      <c r="O320" s="296">
        <v>0</v>
      </c>
      <c r="P320" s="296">
        <v>1.24</v>
      </c>
    </row>
    <row r="321" spans="1:16">
      <c r="A321" s="295" t="s">
        <v>2558</v>
      </c>
      <c r="B321" s="296">
        <v>25.98</v>
      </c>
      <c r="C321" s="296">
        <v>25.13</v>
      </c>
      <c r="D321" s="296">
        <v>0</v>
      </c>
      <c r="E321" s="296">
        <v>0</v>
      </c>
      <c r="F321" s="296">
        <v>0</v>
      </c>
      <c r="G321" s="296">
        <v>0</v>
      </c>
      <c r="H321" s="296">
        <v>0</v>
      </c>
      <c r="I321" s="296">
        <v>0</v>
      </c>
      <c r="J321" s="296">
        <v>0.85</v>
      </c>
      <c r="K321" s="296">
        <v>25.98</v>
      </c>
      <c r="L321" s="296">
        <v>25.13</v>
      </c>
      <c r="M321" s="296">
        <v>0</v>
      </c>
      <c r="N321" s="296">
        <v>0</v>
      </c>
      <c r="O321" s="296">
        <v>0</v>
      </c>
      <c r="P321" s="296">
        <v>0.85</v>
      </c>
    </row>
    <row r="322" spans="1:16">
      <c r="A322" s="295" t="s">
        <v>2559</v>
      </c>
      <c r="B322" s="296">
        <v>351.86</v>
      </c>
      <c r="C322" s="296">
        <v>220.34</v>
      </c>
      <c r="D322" s="296">
        <v>9.3000000000000007</v>
      </c>
      <c r="E322" s="296">
        <v>0</v>
      </c>
      <c r="F322" s="296">
        <v>0</v>
      </c>
      <c r="G322" s="296">
        <v>0</v>
      </c>
      <c r="H322" s="296">
        <v>0</v>
      </c>
      <c r="I322" s="296">
        <v>0</v>
      </c>
      <c r="J322" s="296">
        <v>122.22</v>
      </c>
      <c r="K322" s="296">
        <v>351.86</v>
      </c>
      <c r="L322" s="296">
        <v>302.04000000000002</v>
      </c>
      <c r="M322" s="296">
        <v>0</v>
      </c>
      <c r="N322" s="296">
        <v>0</v>
      </c>
      <c r="O322" s="296">
        <v>0</v>
      </c>
      <c r="P322" s="296">
        <v>49.82</v>
      </c>
    </row>
    <row r="323" spans="1:16">
      <c r="A323" s="295" t="s">
        <v>2560</v>
      </c>
      <c r="B323" s="296">
        <v>30.74</v>
      </c>
      <c r="C323" s="296">
        <v>29.06</v>
      </c>
      <c r="D323" s="296">
        <v>0</v>
      </c>
      <c r="E323" s="296">
        <v>0</v>
      </c>
      <c r="F323" s="296">
        <v>0</v>
      </c>
      <c r="G323" s="296">
        <v>0</v>
      </c>
      <c r="H323" s="296">
        <v>0</v>
      </c>
      <c r="I323" s="296">
        <v>0</v>
      </c>
      <c r="J323" s="296">
        <v>1.68</v>
      </c>
      <c r="K323" s="296">
        <v>30.74</v>
      </c>
      <c r="L323" s="296">
        <v>29.06</v>
      </c>
      <c r="M323" s="296">
        <v>0</v>
      </c>
      <c r="N323" s="296">
        <v>0</v>
      </c>
      <c r="O323" s="296">
        <v>0</v>
      </c>
      <c r="P323" s="296">
        <v>1.68</v>
      </c>
    </row>
    <row r="324" spans="1:16">
      <c r="A324" s="295" t="s">
        <v>2561</v>
      </c>
      <c r="B324" s="296">
        <v>406.03999999999996</v>
      </c>
      <c r="C324" s="296">
        <v>351.4</v>
      </c>
      <c r="D324" s="296">
        <v>0</v>
      </c>
      <c r="E324" s="296">
        <v>0</v>
      </c>
      <c r="F324" s="296">
        <v>0</v>
      </c>
      <c r="G324" s="296">
        <v>0</v>
      </c>
      <c r="H324" s="296">
        <v>0</v>
      </c>
      <c r="I324" s="296">
        <v>0</v>
      </c>
      <c r="J324" s="296">
        <v>54.64</v>
      </c>
      <c r="K324" s="296">
        <v>406.03999999999996</v>
      </c>
      <c r="L324" s="296">
        <v>164.02</v>
      </c>
      <c r="M324" s="296">
        <v>111.5</v>
      </c>
      <c r="N324" s="296">
        <v>0</v>
      </c>
      <c r="O324" s="296">
        <v>0</v>
      </c>
      <c r="P324" s="296">
        <v>130.52000000000001</v>
      </c>
    </row>
    <row r="325" spans="1:16">
      <c r="A325" s="295" t="s">
        <v>2557</v>
      </c>
      <c r="B325" s="296">
        <v>632.59</v>
      </c>
      <c r="C325" s="296">
        <v>526.28</v>
      </c>
      <c r="D325" s="296">
        <v>17.82</v>
      </c>
      <c r="E325" s="296">
        <v>0</v>
      </c>
      <c r="F325" s="296">
        <v>0</v>
      </c>
      <c r="G325" s="296">
        <v>0</v>
      </c>
      <c r="H325" s="296">
        <v>0</v>
      </c>
      <c r="I325" s="296">
        <v>0</v>
      </c>
      <c r="J325" s="296">
        <v>88.49</v>
      </c>
      <c r="K325" s="296">
        <v>632.58999999999992</v>
      </c>
      <c r="L325" s="296">
        <v>509.52</v>
      </c>
      <c r="M325" s="296">
        <v>0</v>
      </c>
      <c r="N325" s="296">
        <v>0</v>
      </c>
      <c r="O325" s="296">
        <v>0</v>
      </c>
      <c r="P325" s="296">
        <v>123.07</v>
      </c>
    </row>
    <row r="326" spans="1:16">
      <c r="A326" s="295" t="s">
        <v>2552</v>
      </c>
      <c r="B326" s="296">
        <v>698.82</v>
      </c>
      <c r="C326" s="296">
        <v>696.37</v>
      </c>
      <c r="D326" s="296">
        <v>0</v>
      </c>
      <c r="E326" s="296">
        <v>0</v>
      </c>
      <c r="F326" s="296">
        <v>0</v>
      </c>
      <c r="G326" s="296">
        <v>0</v>
      </c>
      <c r="H326" s="296">
        <v>0</v>
      </c>
      <c r="I326" s="296">
        <v>0</v>
      </c>
      <c r="J326" s="296">
        <v>2.4500000000000002</v>
      </c>
      <c r="K326" s="296">
        <v>698.81999999999994</v>
      </c>
      <c r="L326" s="296">
        <v>150.16</v>
      </c>
      <c r="M326" s="296">
        <v>490</v>
      </c>
      <c r="N326" s="296">
        <v>0</v>
      </c>
      <c r="O326" s="296">
        <v>0</v>
      </c>
      <c r="P326" s="296">
        <v>58.66</v>
      </c>
    </row>
    <row r="327" spans="1:16">
      <c r="A327" s="295" t="s">
        <v>2553</v>
      </c>
      <c r="B327" s="296">
        <v>131.03</v>
      </c>
      <c r="C327" s="296">
        <v>81.22</v>
      </c>
      <c r="D327" s="296">
        <v>0</v>
      </c>
      <c r="E327" s="296">
        <v>0</v>
      </c>
      <c r="F327" s="296">
        <v>0</v>
      </c>
      <c r="G327" s="296">
        <v>0</v>
      </c>
      <c r="H327" s="296">
        <v>0</v>
      </c>
      <c r="I327" s="296">
        <v>0</v>
      </c>
      <c r="J327" s="296">
        <v>49.81</v>
      </c>
      <c r="K327" s="296">
        <v>131.03</v>
      </c>
      <c r="L327" s="296">
        <v>81.59</v>
      </c>
      <c r="M327" s="296">
        <v>0</v>
      </c>
      <c r="N327" s="296">
        <v>0</v>
      </c>
      <c r="O327" s="296">
        <v>0</v>
      </c>
      <c r="P327" s="296">
        <v>49.44</v>
      </c>
    </row>
    <row r="328" spans="1:16">
      <c r="A328" s="295" t="s">
        <v>2554</v>
      </c>
      <c r="B328" s="296">
        <v>398.18</v>
      </c>
      <c r="C328" s="296">
        <v>313.67</v>
      </c>
      <c r="D328" s="296">
        <v>0</v>
      </c>
      <c r="E328" s="296">
        <v>0</v>
      </c>
      <c r="F328" s="296">
        <v>0</v>
      </c>
      <c r="G328" s="296">
        <v>0</v>
      </c>
      <c r="H328" s="296">
        <v>0</v>
      </c>
      <c r="I328" s="296">
        <v>0</v>
      </c>
      <c r="J328" s="296">
        <v>84.51</v>
      </c>
      <c r="K328" s="296">
        <v>398.18</v>
      </c>
      <c r="L328" s="296">
        <v>264.79000000000002</v>
      </c>
      <c r="M328" s="296">
        <v>19.82</v>
      </c>
      <c r="N328" s="296">
        <v>0</v>
      </c>
      <c r="O328" s="296">
        <v>0</v>
      </c>
      <c r="P328" s="296">
        <v>113.57</v>
      </c>
    </row>
    <row r="329" spans="1:16">
      <c r="A329" s="295" t="s">
        <v>2555</v>
      </c>
      <c r="B329" s="296">
        <v>17.23</v>
      </c>
      <c r="C329" s="296">
        <v>16.79</v>
      </c>
      <c r="D329" s="296">
        <v>0</v>
      </c>
      <c r="E329" s="296">
        <v>0</v>
      </c>
      <c r="F329" s="296">
        <v>0</v>
      </c>
      <c r="G329" s="296">
        <v>0</v>
      </c>
      <c r="H329" s="296">
        <v>0</v>
      </c>
      <c r="I329" s="296">
        <v>0</v>
      </c>
      <c r="J329" s="296">
        <v>0.44</v>
      </c>
      <c r="K329" s="296">
        <v>17.23</v>
      </c>
      <c r="L329" s="296">
        <v>15.65</v>
      </c>
      <c r="M329" s="296">
        <v>0</v>
      </c>
      <c r="N329" s="296">
        <v>0</v>
      </c>
      <c r="O329" s="296">
        <v>0</v>
      </c>
      <c r="P329" s="296">
        <v>1.58</v>
      </c>
    </row>
    <row r="330" spans="1:16">
      <c r="A330" s="295" t="s">
        <v>2556</v>
      </c>
      <c r="B330" s="296">
        <v>24.2</v>
      </c>
      <c r="C330" s="296">
        <v>22.06</v>
      </c>
      <c r="D330" s="296">
        <v>0</v>
      </c>
      <c r="E330" s="296">
        <v>0</v>
      </c>
      <c r="F330" s="296">
        <v>0</v>
      </c>
      <c r="G330" s="296">
        <v>0</v>
      </c>
      <c r="H330" s="296">
        <v>0</v>
      </c>
      <c r="I330" s="296">
        <v>0</v>
      </c>
      <c r="J330" s="296">
        <v>2.14</v>
      </c>
      <c r="K330" s="296">
        <v>24.2</v>
      </c>
      <c r="L330" s="296">
        <v>20.9</v>
      </c>
      <c r="M330" s="296">
        <v>0</v>
      </c>
      <c r="N330" s="296">
        <v>0</v>
      </c>
      <c r="O330" s="296">
        <v>0</v>
      </c>
      <c r="P330" s="296">
        <v>3.3</v>
      </c>
    </row>
    <row r="331" spans="1:16">
      <c r="A331" s="295" t="s">
        <v>2577</v>
      </c>
      <c r="B331" s="296">
        <v>362.93</v>
      </c>
      <c r="C331" s="296">
        <v>345.29</v>
      </c>
      <c r="D331" s="296">
        <v>0</v>
      </c>
      <c r="E331" s="296">
        <v>0</v>
      </c>
      <c r="F331" s="296">
        <v>0</v>
      </c>
      <c r="G331" s="296">
        <v>0</v>
      </c>
      <c r="H331" s="296">
        <v>0</v>
      </c>
      <c r="I331" s="296">
        <v>0</v>
      </c>
      <c r="J331" s="296">
        <v>17.64</v>
      </c>
      <c r="K331" s="296">
        <v>362.93</v>
      </c>
      <c r="L331" s="296">
        <v>135.52000000000001</v>
      </c>
      <c r="M331" s="296">
        <v>182.1</v>
      </c>
      <c r="N331" s="296">
        <v>0</v>
      </c>
      <c r="O331" s="296">
        <v>0</v>
      </c>
      <c r="P331" s="296">
        <v>45.31</v>
      </c>
    </row>
    <row r="332" spans="1:16">
      <c r="A332" s="295" t="s">
        <v>2578</v>
      </c>
      <c r="B332" s="296">
        <v>356.67999999999995</v>
      </c>
      <c r="C332" s="296">
        <v>280.64999999999998</v>
      </c>
      <c r="D332" s="296">
        <v>0</v>
      </c>
      <c r="E332" s="296">
        <v>0</v>
      </c>
      <c r="F332" s="296">
        <v>0</v>
      </c>
      <c r="G332" s="296">
        <v>0</v>
      </c>
      <c r="H332" s="296">
        <v>0</v>
      </c>
      <c r="I332" s="296">
        <v>0</v>
      </c>
      <c r="J332" s="296">
        <v>76.03</v>
      </c>
      <c r="K332" s="296">
        <v>356.68</v>
      </c>
      <c r="L332" s="296">
        <v>337.55</v>
      </c>
      <c r="M332" s="296">
        <v>0</v>
      </c>
      <c r="N332" s="296">
        <v>0</v>
      </c>
      <c r="O332" s="296">
        <v>0</v>
      </c>
      <c r="P332" s="296">
        <v>19.13</v>
      </c>
    </row>
    <row r="333" spans="1:16">
      <c r="A333" s="295" t="s">
        <v>2579</v>
      </c>
      <c r="B333" s="296">
        <v>70.84</v>
      </c>
      <c r="C333" s="296">
        <v>70.84</v>
      </c>
      <c r="D333" s="296">
        <v>0</v>
      </c>
      <c r="E333" s="296">
        <v>0</v>
      </c>
      <c r="F333" s="296">
        <v>0</v>
      </c>
      <c r="G333" s="296">
        <v>0</v>
      </c>
      <c r="H333" s="296">
        <v>0</v>
      </c>
      <c r="I333" s="296">
        <v>0</v>
      </c>
      <c r="J333" s="296">
        <v>0</v>
      </c>
      <c r="K333" s="296">
        <v>70.839999999999989</v>
      </c>
      <c r="L333" s="296">
        <v>66.069999999999993</v>
      </c>
      <c r="M333" s="296">
        <v>0</v>
      </c>
      <c r="N333" s="296">
        <v>0</v>
      </c>
      <c r="O333" s="296">
        <v>0</v>
      </c>
      <c r="P333" s="296">
        <v>4.7699999999999996</v>
      </c>
    </row>
    <row r="334" spans="1:16">
      <c r="A334" s="295" t="s">
        <v>2580</v>
      </c>
      <c r="B334" s="296">
        <v>27.29</v>
      </c>
      <c r="C334" s="296">
        <v>27.29</v>
      </c>
      <c r="D334" s="296">
        <v>0</v>
      </c>
      <c r="E334" s="296">
        <v>0</v>
      </c>
      <c r="F334" s="296">
        <v>0</v>
      </c>
      <c r="G334" s="296">
        <v>0</v>
      </c>
      <c r="H334" s="296">
        <v>0</v>
      </c>
      <c r="I334" s="296">
        <v>0</v>
      </c>
      <c r="J334" s="296">
        <v>0</v>
      </c>
      <c r="K334" s="296">
        <v>27.290000000000003</v>
      </c>
      <c r="L334" s="296">
        <v>24.67</v>
      </c>
      <c r="M334" s="296">
        <v>0</v>
      </c>
      <c r="N334" s="296">
        <v>0</v>
      </c>
      <c r="O334" s="296">
        <v>0</v>
      </c>
      <c r="P334" s="296">
        <v>2.62</v>
      </c>
    </row>
    <row r="335" spans="1:16">
      <c r="A335" s="295" t="s">
        <v>2581</v>
      </c>
      <c r="B335" s="296">
        <v>10.84</v>
      </c>
      <c r="C335" s="296">
        <v>10.84</v>
      </c>
      <c r="D335" s="296">
        <v>0</v>
      </c>
      <c r="E335" s="296">
        <v>0</v>
      </c>
      <c r="F335" s="296">
        <v>0</v>
      </c>
      <c r="G335" s="296">
        <v>0</v>
      </c>
      <c r="H335" s="296">
        <v>0</v>
      </c>
      <c r="I335" s="296">
        <v>0</v>
      </c>
      <c r="J335" s="296">
        <v>0</v>
      </c>
      <c r="K335" s="296">
        <v>10.84</v>
      </c>
      <c r="L335" s="296">
        <v>9.56</v>
      </c>
      <c r="M335" s="296">
        <v>0</v>
      </c>
      <c r="N335" s="296">
        <v>0</v>
      </c>
      <c r="O335" s="296">
        <v>0</v>
      </c>
      <c r="P335" s="296">
        <v>1.28</v>
      </c>
    </row>
    <row r="336" spans="1:16">
      <c r="A336" s="295" t="s">
        <v>2582</v>
      </c>
      <c r="B336" s="296">
        <v>44.25</v>
      </c>
      <c r="C336" s="296">
        <v>44.25</v>
      </c>
      <c r="D336" s="296">
        <v>0</v>
      </c>
      <c r="E336" s="296">
        <v>0</v>
      </c>
      <c r="F336" s="296">
        <v>0</v>
      </c>
      <c r="G336" s="296">
        <v>0</v>
      </c>
      <c r="H336" s="296">
        <v>0</v>
      </c>
      <c r="I336" s="296">
        <v>0</v>
      </c>
      <c r="J336" s="296">
        <v>0</v>
      </c>
      <c r="K336" s="296">
        <v>44.25</v>
      </c>
      <c r="L336" s="296">
        <v>42.33</v>
      </c>
      <c r="M336" s="296">
        <v>0</v>
      </c>
      <c r="N336" s="296">
        <v>0</v>
      </c>
      <c r="O336" s="296">
        <v>0</v>
      </c>
      <c r="P336" s="296">
        <v>1.92</v>
      </c>
    </row>
    <row r="337" spans="1:16">
      <c r="A337" s="295" t="s">
        <v>2576</v>
      </c>
      <c r="B337" s="296">
        <v>952.47</v>
      </c>
      <c r="C337" s="296">
        <v>828.02</v>
      </c>
      <c r="D337" s="296">
        <v>7.14</v>
      </c>
      <c r="E337" s="296">
        <v>0</v>
      </c>
      <c r="F337" s="296">
        <v>0</v>
      </c>
      <c r="G337" s="296">
        <v>0</v>
      </c>
      <c r="H337" s="296">
        <v>0</v>
      </c>
      <c r="I337" s="296">
        <v>0</v>
      </c>
      <c r="J337" s="296">
        <v>117.31</v>
      </c>
      <c r="K337" s="296">
        <v>952.47</v>
      </c>
      <c r="L337" s="296">
        <v>674.25</v>
      </c>
      <c r="M337" s="296">
        <v>0</v>
      </c>
      <c r="N337" s="296">
        <v>0</v>
      </c>
      <c r="O337" s="296">
        <v>0</v>
      </c>
      <c r="P337" s="296">
        <v>278.22000000000003</v>
      </c>
    </row>
  </sheetData>
  <mergeCells count="5">
    <mergeCell ref="A1:O1"/>
    <mergeCell ref="M2:O2"/>
    <mergeCell ref="B3:J3"/>
    <mergeCell ref="K3:P3"/>
    <mergeCell ref="A3:A4"/>
  </mergeCells>
  <phoneticPr fontId="38" type="noConversion"/>
  <pageMargins left="0.69930555555555596" right="0.69930555555555596"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dimension ref="A1:C106"/>
  <sheetViews>
    <sheetView showZeros="0" tabSelected="1" topLeftCell="A82" workbookViewId="0">
      <selection activeCell="B13" sqref="B13"/>
    </sheetView>
  </sheetViews>
  <sheetFormatPr defaultColWidth="9.125" defaultRowHeight="13.5"/>
  <cols>
    <col min="1" max="1" width="23.75" style="2" customWidth="1"/>
    <col min="2" max="2" width="31" style="2" customWidth="1"/>
    <col min="3" max="3" width="23.75" style="2" customWidth="1"/>
    <col min="4" max="16384" width="9.125" style="2"/>
  </cols>
  <sheetData>
    <row r="1" spans="1:3" ht="20.25">
      <c r="A1" s="293" t="s">
        <v>3031</v>
      </c>
      <c r="B1" s="293"/>
      <c r="C1" s="293"/>
    </row>
    <row r="2" spans="1:3">
      <c r="A2" s="3" t="s">
        <v>2996</v>
      </c>
      <c r="B2" s="3"/>
      <c r="C2" s="3" t="s">
        <v>108</v>
      </c>
    </row>
    <row r="3" spans="1:3">
      <c r="A3" s="294" t="s">
        <v>189</v>
      </c>
      <c r="B3" s="294" t="s">
        <v>190</v>
      </c>
      <c r="C3" s="294" t="s">
        <v>2796</v>
      </c>
    </row>
    <row r="4" spans="1:3">
      <c r="A4" s="294"/>
      <c r="B4" s="294"/>
      <c r="C4" s="294"/>
    </row>
    <row r="5" spans="1:3">
      <c r="A5" s="294"/>
      <c r="B5" s="294"/>
      <c r="C5" s="294"/>
    </row>
    <row r="6" spans="1:3" s="1" customFormat="1">
      <c r="A6" s="297" t="s">
        <v>2797</v>
      </c>
      <c r="B6" s="298" t="s">
        <v>2798</v>
      </c>
      <c r="C6" s="308">
        <v>79089</v>
      </c>
    </row>
    <row r="7" spans="1:3">
      <c r="A7" s="299" t="s">
        <v>2799</v>
      </c>
      <c r="B7" s="300" t="s">
        <v>2800</v>
      </c>
      <c r="C7" s="308">
        <v>35088</v>
      </c>
    </row>
    <row r="8" spans="1:3">
      <c r="A8" s="299" t="s">
        <v>2801</v>
      </c>
      <c r="B8" s="300" t="s">
        <v>2802</v>
      </c>
      <c r="C8" s="308">
        <v>10998</v>
      </c>
    </row>
    <row r="9" spans="1:3">
      <c r="A9" s="299" t="s">
        <v>2803</v>
      </c>
      <c r="B9" s="300" t="s">
        <v>2804</v>
      </c>
      <c r="C9" s="308">
        <v>3019</v>
      </c>
    </row>
    <row r="10" spans="1:3">
      <c r="A10" s="299" t="s">
        <v>2805</v>
      </c>
      <c r="B10" s="300" t="s">
        <v>2806</v>
      </c>
      <c r="C10" s="308">
        <v>11856</v>
      </c>
    </row>
    <row r="11" spans="1:3">
      <c r="A11" s="299" t="s">
        <v>2807</v>
      </c>
      <c r="B11" s="300" t="s">
        <v>2808</v>
      </c>
      <c r="C11" s="308">
        <v>31</v>
      </c>
    </row>
    <row r="12" spans="1:3">
      <c r="A12" s="299" t="s">
        <v>2809</v>
      </c>
      <c r="B12" s="300" t="s">
        <v>2810</v>
      </c>
      <c r="C12" s="308">
        <v>8623</v>
      </c>
    </row>
    <row r="13" spans="1:3">
      <c r="A13" s="299">
        <v>30108</v>
      </c>
      <c r="B13" s="300" t="s">
        <v>2811</v>
      </c>
      <c r="C13" s="308">
        <v>6010</v>
      </c>
    </row>
    <row r="14" spans="1:3">
      <c r="A14" s="299">
        <v>30109</v>
      </c>
      <c r="B14" s="300" t="s">
        <v>2812</v>
      </c>
      <c r="C14" s="308">
        <v>163</v>
      </c>
    </row>
    <row r="15" spans="1:3">
      <c r="A15" s="303">
        <v>30199</v>
      </c>
      <c r="B15" s="304" t="s">
        <v>2813</v>
      </c>
      <c r="C15" s="308">
        <v>3301</v>
      </c>
    </row>
    <row r="16" spans="1:3" s="1" customFormat="1">
      <c r="A16" s="305" t="s">
        <v>2814</v>
      </c>
      <c r="B16" s="306" t="s">
        <v>2815</v>
      </c>
      <c r="C16" s="308">
        <v>22459</v>
      </c>
    </row>
    <row r="17" spans="1:3">
      <c r="A17" s="303" t="s">
        <v>2816</v>
      </c>
      <c r="B17" s="304" t="s">
        <v>2817</v>
      </c>
      <c r="C17" s="308">
        <v>3256</v>
      </c>
    </row>
    <row r="18" spans="1:3">
      <c r="A18" s="303" t="s">
        <v>2818</v>
      </c>
      <c r="B18" s="304" t="s">
        <v>2819</v>
      </c>
      <c r="C18" s="308">
        <v>437</v>
      </c>
    </row>
    <row r="19" spans="1:3">
      <c r="A19" s="303" t="s">
        <v>2820</v>
      </c>
      <c r="B19" s="304" t="s">
        <v>2821</v>
      </c>
      <c r="C19" s="308">
        <v>41</v>
      </c>
    </row>
    <row r="20" spans="1:3">
      <c r="A20" s="303" t="s">
        <v>2822</v>
      </c>
      <c r="B20" s="304" t="s">
        <v>2823</v>
      </c>
      <c r="C20" s="308">
        <v>2</v>
      </c>
    </row>
    <row r="21" spans="1:3">
      <c r="A21" s="303" t="s">
        <v>2824</v>
      </c>
      <c r="B21" s="304" t="s">
        <v>2825</v>
      </c>
      <c r="C21" s="308">
        <v>328</v>
      </c>
    </row>
    <row r="22" spans="1:3">
      <c r="A22" s="303" t="s">
        <v>2826</v>
      </c>
      <c r="B22" s="304" t="s">
        <v>2827</v>
      </c>
      <c r="C22" s="308">
        <v>575</v>
      </c>
    </row>
    <row r="23" spans="1:3">
      <c r="A23" s="303" t="s">
        <v>2828</v>
      </c>
      <c r="B23" s="304" t="s">
        <v>2829</v>
      </c>
      <c r="C23" s="308">
        <v>442</v>
      </c>
    </row>
    <row r="24" spans="1:3">
      <c r="A24" s="303" t="s">
        <v>2830</v>
      </c>
      <c r="B24" s="304" t="s">
        <v>2831</v>
      </c>
      <c r="C24" s="301"/>
    </row>
    <row r="25" spans="1:3">
      <c r="A25" s="303" t="s">
        <v>2832</v>
      </c>
      <c r="B25" s="304" t="s">
        <v>2833</v>
      </c>
      <c r="C25" s="308">
        <v>30</v>
      </c>
    </row>
    <row r="26" spans="1:3">
      <c r="A26" s="303" t="s">
        <v>2834</v>
      </c>
      <c r="B26" s="304" t="s">
        <v>2835</v>
      </c>
      <c r="C26" s="308">
        <v>1989</v>
      </c>
    </row>
    <row r="27" spans="1:3">
      <c r="A27" s="303" t="s">
        <v>2836</v>
      </c>
      <c r="B27" s="304" t="s">
        <v>2837</v>
      </c>
      <c r="C27" s="301"/>
    </row>
    <row r="28" spans="1:3">
      <c r="A28" s="303" t="s">
        <v>2838</v>
      </c>
      <c r="B28" s="304" t="s">
        <v>2839</v>
      </c>
      <c r="C28" s="308">
        <v>6083</v>
      </c>
    </row>
    <row r="29" spans="1:3">
      <c r="A29" s="303" t="s">
        <v>2840</v>
      </c>
      <c r="B29" s="304" t="s">
        <v>2841</v>
      </c>
      <c r="C29" s="308">
        <v>67</v>
      </c>
    </row>
    <row r="30" spans="1:3">
      <c r="A30" s="303" t="s">
        <v>2842</v>
      </c>
      <c r="B30" s="304" t="s">
        <v>2843</v>
      </c>
      <c r="C30" s="308">
        <v>729</v>
      </c>
    </row>
    <row r="31" spans="1:3">
      <c r="A31" s="303" t="s">
        <v>2844</v>
      </c>
      <c r="B31" s="304" t="s">
        <v>2845</v>
      </c>
      <c r="C31" s="308">
        <v>392</v>
      </c>
    </row>
    <row r="32" spans="1:3">
      <c r="A32" s="303" t="s">
        <v>2846</v>
      </c>
      <c r="B32" s="304" t="s">
        <v>2847</v>
      </c>
      <c r="C32" s="308">
        <v>195</v>
      </c>
    </row>
    <row r="33" spans="1:3">
      <c r="A33" s="303" t="s">
        <v>2848</v>
      </c>
      <c r="B33" s="304" t="s">
        <v>2849</v>
      </c>
      <c r="C33" s="308">
        <v>1731</v>
      </c>
    </row>
    <row r="34" spans="1:3">
      <c r="A34" s="303" t="s">
        <v>2850</v>
      </c>
      <c r="B34" s="304" t="s">
        <v>2851</v>
      </c>
      <c r="C34" s="308">
        <v>20</v>
      </c>
    </row>
    <row r="35" spans="1:3">
      <c r="A35" s="303" t="s">
        <v>2852</v>
      </c>
      <c r="B35" s="304" t="s">
        <v>2853</v>
      </c>
      <c r="C35" s="308">
        <v>7</v>
      </c>
    </row>
    <row r="36" spans="1:3">
      <c r="A36" s="303" t="s">
        <v>2854</v>
      </c>
      <c r="B36" s="304" t="s">
        <v>2855</v>
      </c>
      <c r="C36" s="308">
        <v>1295</v>
      </c>
    </row>
    <row r="37" spans="1:3">
      <c r="A37" s="303" t="s">
        <v>2856</v>
      </c>
      <c r="B37" s="304" t="s">
        <v>2857</v>
      </c>
      <c r="C37" s="308">
        <v>369</v>
      </c>
    </row>
    <row r="38" spans="1:3">
      <c r="A38" s="303" t="s">
        <v>2858</v>
      </c>
      <c r="B38" s="304" t="s">
        <v>2859</v>
      </c>
      <c r="C38" s="308">
        <v>373</v>
      </c>
    </row>
    <row r="39" spans="1:3">
      <c r="A39" s="303" t="s">
        <v>2860</v>
      </c>
      <c r="B39" s="304" t="s">
        <v>2861</v>
      </c>
      <c r="C39" s="301"/>
    </row>
    <row r="40" spans="1:3">
      <c r="A40" s="303" t="s">
        <v>2862</v>
      </c>
      <c r="B40" s="304" t="s">
        <v>2863</v>
      </c>
      <c r="C40" s="308">
        <v>565</v>
      </c>
    </row>
    <row r="41" spans="1:3">
      <c r="A41" s="303" t="s">
        <v>2864</v>
      </c>
      <c r="B41" s="304" t="s">
        <v>2865</v>
      </c>
      <c r="C41" s="308">
        <v>1663</v>
      </c>
    </row>
    <row r="42" spans="1:3">
      <c r="A42" s="303" t="s">
        <v>2866</v>
      </c>
      <c r="B42" s="304" t="s">
        <v>2867</v>
      </c>
      <c r="C42" s="308">
        <v>60</v>
      </c>
    </row>
    <row r="43" spans="1:3">
      <c r="A43" s="303" t="s">
        <v>2868</v>
      </c>
      <c r="B43" s="304" t="s">
        <v>2869</v>
      </c>
      <c r="C43" s="308">
        <v>1810</v>
      </c>
    </row>
    <row r="44" spans="1:3" s="1" customFormat="1">
      <c r="A44" s="305" t="s">
        <v>2870</v>
      </c>
      <c r="B44" s="306" t="s">
        <v>2871</v>
      </c>
      <c r="C44" s="308">
        <v>34438</v>
      </c>
    </row>
    <row r="45" spans="1:3">
      <c r="A45" s="303" t="s">
        <v>2872</v>
      </c>
      <c r="B45" s="304" t="s">
        <v>2873</v>
      </c>
      <c r="C45" s="308">
        <v>117</v>
      </c>
    </row>
    <row r="46" spans="1:3">
      <c r="A46" s="303" t="s">
        <v>2874</v>
      </c>
      <c r="B46" s="304" t="s">
        <v>2875</v>
      </c>
      <c r="C46" s="308">
        <v>7218</v>
      </c>
    </row>
    <row r="47" spans="1:3">
      <c r="A47" s="303" t="s">
        <v>2876</v>
      </c>
      <c r="B47" s="304" t="s">
        <v>2877</v>
      </c>
      <c r="C47" s="301"/>
    </row>
    <row r="48" spans="1:3">
      <c r="A48" s="303" t="s">
        <v>2878</v>
      </c>
      <c r="B48" s="304" t="s">
        <v>2879</v>
      </c>
      <c r="C48" s="308">
        <v>982</v>
      </c>
    </row>
    <row r="49" spans="1:3">
      <c r="A49" s="303" t="s">
        <v>2880</v>
      </c>
      <c r="B49" s="304" t="s">
        <v>2881</v>
      </c>
      <c r="C49" s="308">
        <v>6386</v>
      </c>
    </row>
    <row r="50" spans="1:3">
      <c r="A50" s="303" t="s">
        <v>2882</v>
      </c>
      <c r="B50" s="304" t="s">
        <v>2883</v>
      </c>
      <c r="C50" s="302"/>
    </row>
    <row r="51" spans="1:3">
      <c r="A51" s="303" t="s">
        <v>2884</v>
      </c>
      <c r="B51" s="304" t="s">
        <v>2885</v>
      </c>
      <c r="C51" s="308">
        <v>764</v>
      </c>
    </row>
    <row r="52" spans="1:3">
      <c r="A52" s="303" t="s">
        <v>2886</v>
      </c>
      <c r="B52" s="304" t="s">
        <v>2887</v>
      </c>
      <c r="C52" s="308">
        <v>328</v>
      </c>
    </row>
    <row r="53" spans="1:3">
      <c r="A53" s="303" t="s">
        <v>2888</v>
      </c>
      <c r="B53" s="304" t="s">
        <v>2889</v>
      </c>
      <c r="C53" s="308">
        <v>4599</v>
      </c>
    </row>
    <row r="54" spans="1:3">
      <c r="A54" s="303" t="s">
        <v>2890</v>
      </c>
      <c r="B54" s="304" t="s">
        <v>2891</v>
      </c>
      <c r="C54" s="308">
        <v>6834</v>
      </c>
    </row>
    <row r="55" spans="1:3">
      <c r="A55" s="303" t="s">
        <v>2892</v>
      </c>
      <c r="B55" s="304" t="s">
        <v>2893</v>
      </c>
      <c r="C55" s="308">
        <v>5420</v>
      </c>
    </row>
    <row r="56" spans="1:3">
      <c r="A56" s="303" t="s">
        <v>2894</v>
      </c>
      <c r="B56" s="304" t="s">
        <v>2895</v>
      </c>
      <c r="C56" s="301"/>
    </row>
    <row r="57" spans="1:3">
      <c r="A57" s="303" t="s">
        <v>2896</v>
      </c>
      <c r="B57" s="304" t="s">
        <v>2897</v>
      </c>
      <c r="C57" s="308">
        <v>47</v>
      </c>
    </row>
    <row r="58" spans="1:3">
      <c r="A58" s="303">
        <v>30314</v>
      </c>
      <c r="B58" s="304" t="s">
        <v>2898</v>
      </c>
      <c r="C58" s="301"/>
    </row>
    <row r="59" spans="1:3">
      <c r="A59" s="303">
        <v>30315</v>
      </c>
      <c r="B59" s="304" t="s">
        <v>2899</v>
      </c>
      <c r="C59" s="301"/>
    </row>
    <row r="60" spans="1:3">
      <c r="A60" s="303" t="s">
        <v>2900</v>
      </c>
      <c r="B60" s="304" t="s">
        <v>2901</v>
      </c>
      <c r="C60" s="308">
        <v>1743</v>
      </c>
    </row>
    <row r="61" spans="1:3" s="1" customFormat="1">
      <c r="A61" s="305" t="s">
        <v>2902</v>
      </c>
      <c r="B61" s="306" t="s">
        <v>2903</v>
      </c>
      <c r="C61" s="308">
        <v>101</v>
      </c>
    </row>
    <row r="62" spans="1:3">
      <c r="A62" s="303" t="s">
        <v>2904</v>
      </c>
      <c r="B62" s="304" t="s">
        <v>2905</v>
      </c>
      <c r="C62" s="308">
        <v>101</v>
      </c>
    </row>
    <row r="63" spans="1:3">
      <c r="A63" s="303" t="s">
        <v>2906</v>
      </c>
      <c r="B63" s="304" t="s">
        <v>2907</v>
      </c>
      <c r="C63" s="301"/>
    </row>
    <row r="64" spans="1:3">
      <c r="A64" s="303" t="s">
        <v>2908</v>
      </c>
      <c r="B64" s="304" t="s">
        <v>2909</v>
      </c>
      <c r="C64" s="301"/>
    </row>
    <row r="65" spans="1:3">
      <c r="A65" s="303" t="s">
        <v>2910</v>
      </c>
      <c r="B65" s="304" t="s">
        <v>2911</v>
      </c>
      <c r="C65" s="301"/>
    </row>
    <row r="66" spans="1:3">
      <c r="A66" s="305" t="s">
        <v>2912</v>
      </c>
      <c r="B66" s="306" t="s">
        <v>2083</v>
      </c>
      <c r="C66" s="309"/>
    </row>
    <row r="67" spans="1:3">
      <c r="A67" s="303" t="s">
        <v>2913</v>
      </c>
      <c r="B67" s="304" t="s">
        <v>2914</v>
      </c>
      <c r="C67" s="301"/>
    </row>
    <row r="68" spans="1:3">
      <c r="A68" s="303" t="s">
        <v>2915</v>
      </c>
      <c r="B68" s="304" t="s">
        <v>2916</v>
      </c>
      <c r="C68" s="301"/>
    </row>
    <row r="69" spans="1:3">
      <c r="A69" s="305" t="s">
        <v>2917</v>
      </c>
      <c r="B69" s="306" t="s">
        <v>2918</v>
      </c>
      <c r="C69" s="309"/>
    </row>
    <row r="70" spans="1:3">
      <c r="A70" s="303" t="s">
        <v>2919</v>
      </c>
      <c r="B70" s="304" t="s">
        <v>2920</v>
      </c>
      <c r="C70" s="301"/>
    </row>
    <row r="71" spans="1:3">
      <c r="A71" s="303" t="s">
        <v>2921</v>
      </c>
      <c r="B71" s="304" t="s">
        <v>2922</v>
      </c>
      <c r="C71" s="301"/>
    </row>
    <row r="72" spans="1:3">
      <c r="A72" s="303" t="s">
        <v>2923</v>
      </c>
      <c r="B72" s="304" t="s">
        <v>2924</v>
      </c>
      <c r="C72" s="301"/>
    </row>
    <row r="73" spans="1:3">
      <c r="A73" s="303" t="s">
        <v>2925</v>
      </c>
      <c r="B73" s="304" t="s">
        <v>2926</v>
      </c>
      <c r="C73" s="301"/>
    </row>
    <row r="74" spans="1:3">
      <c r="A74" s="303" t="s">
        <v>2927</v>
      </c>
      <c r="B74" s="304" t="s">
        <v>2928</v>
      </c>
      <c r="C74" s="301"/>
    </row>
    <row r="75" spans="1:3">
      <c r="A75" s="303" t="s">
        <v>2929</v>
      </c>
      <c r="B75" s="304" t="s">
        <v>2930</v>
      </c>
      <c r="C75" s="301"/>
    </row>
    <row r="76" spans="1:3">
      <c r="A76" s="303" t="s">
        <v>2931</v>
      </c>
      <c r="B76" s="304" t="s">
        <v>2932</v>
      </c>
      <c r="C76" s="301"/>
    </row>
    <row r="77" spans="1:3">
      <c r="A77" s="303" t="s">
        <v>2933</v>
      </c>
      <c r="B77" s="304" t="s">
        <v>2934</v>
      </c>
      <c r="C77" s="301"/>
    </row>
    <row r="78" spans="1:3">
      <c r="A78" s="303" t="s">
        <v>2935</v>
      </c>
      <c r="B78" s="304" t="s">
        <v>2936</v>
      </c>
      <c r="C78" s="301"/>
    </row>
    <row r="79" spans="1:3">
      <c r="A79" s="303" t="s">
        <v>2937</v>
      </c>
      <c r="B79" s="304" t="s">
        <v>2938</v>
      </c>
      <c r="C79" s="301"/>
    </row>
    <row r="80" spans="1:3">
      <c r="A80" s="303" t="s">
        <v>2939</v>
      </c>
      <c r="B80" s="304" t="s">
        <v>2940</v>
      </c>
      <c r="C80" s="301"/>
    </row>
    <row r="81" spans="1:3">
      <c r="A81" s="303" t="s">
        <v>2941</v>
      </c>
      <c r="B81" s="304" t="s">
        <v>2942</v>
      </c>
      <c r="C81" s="301"/>
    </row>
    <row r="82" spans="1:3">
      <c r="A82" s="303" t="s">
        <v>2943</v>
      </c>
      <c r="B82" s="304" t="s">
        <v>2944</v>
      </c>
      <c r="C82" s="301"/>
    </row>
    <row r="83" spans="1:3" s="1" customFormat="1">
      <c r="A83" s="305" t="s">
        <v>2945</v>
      </c>
      <c r="B83" s="306" t="s">
        <v>2946</v>
      </c>
      <c r="C83" s="308">
        <v>922</v>
      </c>
    </row>
    <row r="84" spans="1:3">
      <c r="A84" s="303" t="s">
        <v>2947</v>
      </c>
      <c r="B84" s="304" t="s">
        <v>2926</v>
      </c>
      <c r="C84" s="301"/>
    </row>
    <row r="85" spans="1:3">
      <c r="A85" s="303" t="s">
        <v>2948</v>
      </c>
      <c r="B85" s="304" t="s">
        <v>2928</v>
      </c>
      <c r="C85" s="308">
        <v>538</v>
      </c>
    </row>
    <row r="86" spans="1:3">
      <c r="A86" s="303" t="s">
        <v>2949</v>
      </c>
      <c r="B86" s="304" t="s">
        <v>2930</v>
      </c>
      <c r="C86" s="308">
        <v>225</v>
      </c>
    </row>
    <row r="87" spans="1:3">
      <c r="A87" s="303" t="s">
        <v>2950</v>
      </c>
      <c r="B87" s="304" t="s">
        <v>2932</v>
      </c>
      <c r="C87" s="301"/>
    </row>
    <row r="88" spans="1:3">
      <c r="A88" s="303" t="s">
        <v>2951</v>
      </c>
      <c r="B88" s="304" t="s">
        <v>2934</v>
      </c>
      <c r="C88" s="301"/>
    </row>
    <row r="89" spans="1:3">
      <c r="A89" s="303" t="s">
        <v>2952</v>
      </c>
      <c r="B89" s="304" t="s">
        <v>2936</v>
      </c>
      <c r="C89" s="308">
        <v>33</v>
      </c>
    </row>
    <row r="90" spans="1:3">
      <c r="A90" s="303" t="s">
        <v>2953</v>
      </c>
      <c r="B90" s="304" t="s">
        <v>2938</v>
      </c>
      <c r="C90" s="301"/>
    </row>
    <row r="91" spans="1:3">
      <c r="A91" s="303" t="s">
        <v>2954</v>
      </c>
      <c r="B91" s="304" t="s">
        <v>2955</v>
      </c>
      <c r="C91" s="301"/>
    </row>
    <row r="92" spans="1:3">
      <c r="A92" s="303" t="s">
        <v>2956</v>
      </c>
      <c r="B92" s="304" t="s">
        <v>2957</v>
      </c>
      <c r="C92" s="301"/>
    </row>
    <row r="93" spans="1:3">
      <c r="A93" s="303" t="s">
        <v>2958</v>
      </c>
      <c r="B93" s="304" t="s">
        <v>2959</v>
      </c>
      <c r="C93" s="301"/>
    </row>
    <row r="94" spans="1:3">
      <c r="A94" s="303" t="s">
        <v>2960</v>
      </c>
      <c r="B94" s="304" t="s">
        <v>2961</v>
      </c>
      <c r="C94" s="301"/>
    </row>
    <row r="95" spans="1:3">
      <c r="A95" s="303" t="s">
        <v>2962</v>
      </c>
      <c r="B95" s="304" t="s">
        <v>2940</v>
      </c>
      <c r="C95" s="308">
        <v>17</v>
      </c>
    </row>
    <row r="96" spans="1:3">
      <c r="A96" s="303" t="s">
        <v>2963</v>
      </c>
      <c r="B96" s="304" t="s">
        <v>2942</v>
      </c>
      <c r="C96" s="308">
        <v>56</v>
      </c>
    </row>
    <row r="97" spans="1:3">
      <c r="A97" s="303" t="s">
        <v>2964</v>
      </c>
      <c r="B97" s="304" t="s">
        <v>2965</v>
      </c>
      <c r="C97" s="301"/>
    </row>
    <row r="98" spans="1:3">
      <c r="A98" s="303" t="s">
        <v>2966</v>
      </c>
      <c r="B98" s="304" t="s">
        <v>2967</v>
      </c>
      <c r="C98" s="308">
        <v>53</v>
      </c>
    </row>
    <row r="99" spans="1:3" s="1" customFormat="1">
      <c r="A99" s="305" t="s">
        <v>2968</v>
      </c>
      <c r="B99" s="306" t="s">
        <v>2122</v>
      </c>
      <c r="C99" s="307"/>
    </row>
    <row r="100" spans="1:3">
      <c r="A100" s="303" t="s">
        <v>2969</v>
      </c>
      <c r="B100" s="304" t="s">
        <v>2970</v>
      </c>
      <c r="C100" s="301"/>
    </row>
    <row r="101" spans="1:3">
      <c r="A101" s="303" t="s">
        <v>2971</v>
      </c>
      <c r="B101" s="304" t="s">
        <v>2972</v>
      </c>
      <c r="C101" s="301"/>
    </row>
    <row r="102" spans="1:3">
      <c r="A102" s="303" t="s">
        <v>2973</v>
      </c>
      <c r="B102" s="304" t="s">
        <v>300</v>
      </c>
      <c r="C102" s="301"/>
    </row>
    <row r="103" spans="1:3">
      <c r="A103" s="303" t="s">
        <v>2974</v>
      </c>
      <c r="B103" s="304" t="s">
        <v>2975</v>
      </c>
      <c r="C103" s="301"/>
    </row>
    <row r="104" spans="1:3">
      <c r="A104" s="303" t="s">
        <v>2976</v>
      </c>
      <c r="B104" s="304" t="s">
        <v>2977</v>
      </c>
      <c r="C104" s="301"/>
    </row>
    <row r="105" spans="1:3">
      <c r="A105" s="303" t="s">
        <v>2978</v>
      </c>
      <c r="B105" s="304" t="s">
        <v>396</v>
      </c>
      <c r="C105" s="301"/>
    </row>
    <row r="106" spans="1:3" s="1" customFormat="1">
      <c r="A106" s="305"/>
      <c r="B106" s="306" t="s">
        <v>2979</v>
      </c>
      <c r="C106" s="307">
        <v>137009</v>
      </c>
    </row>
  </sheetData>
  <mergeCells count="4">
    <mergeCell ref="A1:C1"/>
    <mergeCell ref="A3:A5"/>
    <mergeCell ref="B3:B5"/>
    <mergeCell ref="C3:C5"/>
  </mergeCells>
  <phoneticPr fontId="38" type="noConversion"/>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N79"/>
  <sheetViews>
    <sheetView showZeros="0" workbookViewId="0">
      <pane xSplit="1" ySplit="3" topLeftCell="B58" activePane="bottomRight" state="frozen"/>
      <selection pane="topRight"/>
      <selection pane="bottomLeft"/>
      <selection pane="bottomRight" activeCell="K36" sqref="K36"/>
    </sheetView>
  </sheetViews>
  <sheetFormatPr defaultColWidth="9" defaultRowHeight="14.25"/>
  <cols>
    <col min="1" max="1" width="38.125" style="98" customWidth="1"/>
    <col min="2" max="3" width="12.625" style="98" customWidth="1"/>
    <col min="4" max="4" width="12.75" style="87" customWidth="1"/>
    <col min="5" max="5" width="8.875" style="98" customWidth="1"/>
    <col min="6" max="6" width="9.125" style="98" customWidth="1"/>
    <col min="7" max="7" width="23.625" style="98" customWidth="1"/>
    <col min="8" max="8" width="12.625" style="98" customWidth="1"/>
    <col min="9" max="10" width="12.125" style="98" customWidth="1"/>
    <col min="11" max="11" width="12.5" style="87" customWidth="1"/>
    <col min="12" max="12" width="9.25" style="98" customWidth="1"/>
    <col min="13" max="13" width="10.75" style="98" customWidth="1"/>
    <col min="14" max="14" width="8.375" style="98" customWidth="1"/>
    <col min="15" max="16384" width="9" style="158"/>
  </cols>
  <sheetData>
    <row r="1" spans="1:14" s="154" customFormat="1" ht="32.1" customHeight="1">
      <c r="A1" s="254" t="s">
        <v>3</v>
      </c>
      <c r="B1" s="254"/>
      <c r="C1" s="254"/>
      <c r="D1" s="254"/>
      <c r="E1" s="254"/>
      <c r="F1" s="254"/>
      <c r="G1" s="254"/>
      <c r="H1" s="254"/>
      <c r="I1" s="254"/>
      <c r="J1" s="254"/>
      <c r="K1" s="254"/>
      <c r="L1" s="254"/>
      <c r="M1" s="254"/>
      <c r="N1" s="254"/>
    </row>
    <row r="2" spans="1:14" ht="24" customHeight="1">
      <c r="A2" s="98" t="s">
        <v>4</v>
      </c>
      <c r="F2" s="159"/>
      <c r="M2" s="255" t="s">
        <v>5</v>
      </c>
      <c r="N2" s="255"/>
    </row>
    <row r="3" spans="1:14" s="155" customFormat="1" ht="42" customHeight="1">
      <c r="A3" s="136" t="s">
        <v>6</v>
      </c>
      <c r="B3" s="136" t="s">
        <v>3013</v>
      </c>
      <c r="C3" s="88" t="s">
        <v>7</v>
      </c>
      <c r="D3" s="88" t="s">
        <v>3014</v>
      </c>
      <c r="E3" s="136" t="s">
        <v>8</v>
      </c>
      <c r="F3" s="136" t="s">
        <v>9</v>
      </c>
      <c r="G3" s="136" t="s">
        <v>6</v>
      </c>
      <c r="H3" s="136" t="s">
        <v>3013</v>
      </c>
      <c r="I3" s="136" t="s">
        <v>3015</v>
      </c>
      <c r="J3" s="88" t="s">
        <v>7</v>
      </c>
      <c r="K3" s="88" t="s">
        <v>3014</v>
      </c>
      <c r="L3" s="136" t="s">
        <v>8</v>
      </c>
      <c r="M3" s="136" t="s">
        <v>10</v>
      </c>
      <c r="N3" s="136" t="s">
        <v>9</v>
      </c>
    </row>
    <row r="4" spans="1:14" s="156" customFormat="1" ht="14.1" customHeight="1">
      <c r="A4" s="67" t="s">
        <v>11</v>
      </c>
      <c r="B4" s="116">
        <f>SUM(B5:B18)</f>
        <v>31589</v>
      </c>
      <c r="C4" s="116">
        <f>SUM(C5:C18)</f>
        <v>25728</v>
      </c>
      <c r="D4" s="116">
        <f>SUM(D5:D18)</f>
        <v>25952</v>
      </c>
      <c r="E4" s="116">
        <f>+D4/B4*100</f>
        <v>82.155180600842073</v>
      </c>
      <c r="F4" s="116">
        <f>(D4-C4)/C4*100</f>
        <v>0.87064676616915426</v>
      </c>
      <c r="G4" s="106" t="s">
        <v>12</v>
      </c>
      <c r="H4" s="80">
        <v>13513</v>
      </c>
      <c r="I4" s="80">
        <v>27291</v>
      </c>
      <c r="J4" s="80">
        <v>26913</v>
      </c>
      <c r="K4" s="80">
        <v>24718</v>
      </c>
      <c r="L4" s="80">
        <f t="shared" ref="L4:L17" si="0">+K4/H4*100</f>
        <v>182.9201509657367</v>
      </c>
      <c r="M4" s="80">
        <f t="shared" ref="M4:M21" si="1">+K4/I4*100</f>
        <v>90.571983437763365</v>
      </c>
      <c r="N4" s="116">
        <f t="shared" ref="N4:N21" si="2">(K4-J4)/J4*100</f>
        <v>-8.1559097833760639</v>
      </c>
    </row>
    <row r="5" spans="1:14" s="156" customFormat="1" ht="14.1" customHeight="1">
      <c r="A5" s="67" t="s">
        <v>13</v>
      </c>
      <c r="B5" s="116">
        <v>2709</v>
      </c>
      <c r="C5" s="116">
        <v>5479</v>
      </c>
      <c r="D5" s="116">
        <v>7064</v>
      </c>
      <c r="E5" s="116">
        <f t="shared" ref="E5:E24" si="3">+D5/B5*100</f>
        <v>260.76042820228867</v>
      </c>
      <c r="F5" s="116">
        <f t="shared" ref="F5:F25" si="4">(D5-C5)/C5*100</f>
        <v>28.928636612520531</v>
      </c>
      <c r="G5" s="106" t="s">
        <v>14</v>
      </c>
      <c r="H5" s="80">
        <v>118</v>
      </c>
      <c r="I5" s="80">
        <v>128</v>
      </c>
      <c r="J5" s="80">
        <v>128</v>
      </c>
      <c r="K5" s="80">
        <v>127</v>
      </c>
      <c r="L5" s="80">
        <f t="shared" si="0"/>
        <v>107.62711864406779</v>
      </c>
      <c r="M5" s="80">
        <f t="shared" si="1"/>
        <v>99.21875</v>
      </c>
      <c r="N5" s="116">
        <f t="shared" si="2"/>
        <v>-0.78125</v>
      </c>
    </row>
    <row r="6" spans="1:14" s="156" customFormat="1" ht="14.1" customHeight="1">
      <c r="A6" s="67" t="s">
        <v>15</v>
      </c>
      <c r="B6" s="116">
        <v>4980</v>
      </c>
      <c r="C6" s="116">
        <v>2509</v>
      </c>
      <c r="D6" s="116">
        <v>120</v>
      </c>
      <c r="E6" s="116">
        <f t="shared" si="3"/>
        <v>2.4096385542168677</v>
      </c>
      <c r="F6" s="116">
        <f t="shared" si="4"/>
        <v>-95.217218015145477</v>
      </c>
      <c r="G6" s="106" t="s">
        <v>16</v>
      </c>
      <c r="H6" s="80">
        <v>7799</v>
      </c>
      <c r="I6" s="80">
        <v>13065</v>
      </c>
      <c r="J6" s="80">
        <v>12945</v>
      </c>
      <c r="K6" s="80">
        <v>11258</v>
      </c>
      <c r="L6" s="80">
        <f t="shared" si="0"/>
        <v>144.35183997948457</v>
      </c>
      <c r="M6" s="80">
        <f t="shared" si="1"/>
        <v>86.169154228855732</v>
      </c>
      <c r="N6" s="116">
        <f t="shared" si="2"/>
        <v>-13.032058709926615</v>
      </c>
    </row>
    <row r="7" spans="1:14" s="156" customFormat="1" ht="14.1" customHeight="1">
      <c r="A7" s="67" t="s">
        <v>17</v>
      </c>
      <c r="B7" s="116">
        <v>2138</v>
      </c>
      <c r="C7" s="116">
        <v>1819</v>
      </c>
      <c r="D7" s="116">
        <v>1824</v>
      </c>
      <c r="E7" s="116">
        <f t="shared" si="3"/>
        <v>85.313376987839106</v>
      </c>
      <c r="F7" s="116">
        <f t="shared" si="4"/>
        <v>0.27487630566245191</v>
      </c>
      <c r="G7" s="67" t="s">
        <v>18</v>
      </c>
      <c r="H7" s="80">
        <v>66690</v>
      </c>
      <c r="I7" s="80">
        <v>79243</v>
      </c>
      <c r="J7" s="80">
        <v>79169</v>
      </c>
      <c r="K7" s="80">
        <v>75261</v>
      </c>
      <c r="L7" s="80">
        <f t="shared" si="0"/>
        <v>112.85200179937023</v>
      </c>
      <c r="M7" s="80">
        <f t="shared" si="1"/>
        <v>94.97495046881113</v>
      </c>
      <c r="N7" s="116">
        <f t="shared" si="2"/>
        <v>-4.936275562404477</v>
      </c>
    </row>
    <row r="8" spans="1:14" s="156" customFormat="1" ht="14.1" customHeight="1">
      <c r="A8" s="67" t="s">
        <v>19</v>
      </c>
      <c r="B8" s="116"/>
      <c r="C8" s="116"/>
      <c r="D8" s="116"/>
      <c r="E8" s="116"/>
      <c r="F8" s="116"/>
      <c r="G8" s="106" t="s">
        <v>20</v>
      </c>
      <c r="H8" s="80">
        <v>1277</v>
      </c>
      <c r="I8" s="80">
        <v>1190</v>
      </c>
      <c r="J8" s="80">
        <v>1190</v>
      </c>
      <c r="K8" s="80">
        <v>1188</v>
      </c>
      <c r="L8" s="80">
        <f t="shared" si="0"/>
        <v>93.030540328895853</v>
      </c>
      <c r="M8" s="80">
        <f t="shared" si="1"/>
        <v>99.831932773109244</v>
      </c>
      <c r="N8" s="116">
        <f t="shared" si="2"/>
        <v>-0.16806722689075632</v>
      </c>
    </row>
    <row r="9" spans="1:14" s="156" customFormat="1" ht="14.1" customHeight="1">
      <c r="A9" s="67" t="s">
        <v>21</v>
      </c>
      <c r="B9" s="116">
        <v>550</v>
      </c>
      <c r="C9" s="116">
        <v>579</v>
      </c>
      <c r="D9" s="116">
        <v>714</v>
      </c>
      <c r="E9" s="116">
        <f t="shared" si="3"/>
        <v>129.81818181818181</v>
      </c>
      <c r="F9" s="116">
        <f t="shared" si="4"/>
        <v>23.316062176165804</v>
      </c>
      <c r="G9" s="106" t="s">
        <v>22</v>
      </c>
      <c r="H9" s="80">
        <v>1128</v>
      </c>
      <c r="I9" s="80">
        <v>2752</v>
      </c>
      <c r="J9" s="80">
        <v>2747</v>
      </c>
      <c r="K9" s="80">
        <v>5140</v>
      </c>
      <c r="L9" s="80">
        <f t="shared" si="0"/>
        <v>455.67375886524826</v>
      </c>
      <c r="M9" s="80">
        <f t="shared" si="1"/>
        <v>186.77325581395351</v>
      </c>
      <c r="N9" s="116">
        <f t="shared" si="2"/>
        <v>87.113214415726247</v>
      </c>
    </row>
    <row r="10" spans="1:14" s="156" customFormat="1" ht="14.1" customHeight="1">
      <c r="A10" s="67" t="s">
        <v>23</v>
      </c>
      <c r="B10" s="116">
        <v>200</v>
      </c>
      <c r="C10" s="116">
        <v>441</v>
      </c>
      <c r="D10" s="116">
        <v>386</v>
      </c>
      <c r="E10" s="116">
        <f t="shared" si="3"/>
        <v>193</v>
      </c>
      <c r="F10" s="116">
        <f t="shared" si="4"/>
        <v>-12.471655328798185</v>
      </c>
      <c r="G10" s="106" t="s">
        <v>24</v>
      </c>
      <c r="H10" s="80">
        <v>15433</v>
      </c>
      <c r="I10" s="80">
        <v>30954</v>
      </c>
      <c r="J10" s="80">
        <v>30208</v>
      </c>
      <c r="K10" s="80">
        <v>38782</v>
      </c>
      <c r="L10" s="80">
        <f t="shared" si="0"/>
        <v>251.29268450722481</v>
      </c>
      <c r="M10" s="80">
        <f t="shared" si="1"/>
        <v>125.28913872197454</v>
      </c>
      <c r="N10" s="116">
        <f t="shared" si="2"/>
        <v>28.383209745762709</v>
      </c>
    </row>
    <row r="11" spans="1:14" s="156" customFormat="1" ht="14.1" customHeight="1">
      <c r="A11" s="67" t="s">
        <v>25</v>
      </c>
      <c r="B11" s="116">
        <v>1650</v>
      </c>
      <c r="C11" s="116">
        <v>1099</v>
      </c>
      <c r="D11" s="116">
        <v>1139</v>
      </c>
      <c r="E11" s="116">
        <f t="shared" si="3"/>
        <v>69.030303030303031</v>
      </c>
      <c r="F11" s="116">
        <f t="shared" si="4"/>
        <v>3.6396724294813465</v>
      </c>
      <c r="G11" s="106" t="s">
        <v>26</v>
      </c>
      <c r="H11" s="80">
        <v>14576</v>
      </c>
      <c r="I11" s="80">
        <v>37994</v>
      </c>
      <c r="J11" s="80">
        <v>37989</v>
      </c>
      <c r="K11" s="80">
        <v>43423</v>
      </c>
      <c r="L11" s="80">
        <f t="shared" si="0"/>
        <v>297.90751920965971</v>
      </c>
      <c r="M11" s="80">
        <f t="shared" si="1"/>
        <v>114.28909827867557</v>
      </c>
      <c r="N11" s="116">
        <f t="shared" si="2"/>
        <v>14.304140672299875</v>
      </c>
    </row>
    <row r="12" spans="1:14" s="156" customFormat="1" ht="14.1" customHeight="1">
      <c r="A12" s="67" t="s">
        <v>27</v>
      </c>
      <c r="B12" s="116">
        <v>2500</v>
      </c>
      <c r="C12" s="116">
        <v>672</v>
      </c>
      <c r="D12" s="116">
        <v>1398</v>
      </c>
      <c r="E12" s="116">
        <f t="shared" si="3"/>
        <v>55.92</v>
      </c>
      <c r="F12" s="116">
        <f t="shared" si="4"/>
        <v>108.03571428571428</v>
      </c>
      <c r="G12" s="106" t="s">
        <v>28</v>
      </c>
      <c r="H12" s="80">
        <v>1659</v>
      </c>
      <c r="I12" s="80">
        <v>5609</v>
      </c>
      <c r="J12" s="80">
        <v>4436</v>
      </c>
      <c r="K12" s="80">
        <v>1196</v>
      </c>
      <c r="L12" s="80">
        <f t="shared" si="0"/>
        <v>72.091621458710065</v>
      </c>
      <c r="M12" s="80">
        <f t="shared" si="1"/>
        <v>21.322873952576217</v>
      </c>
      <c r="N12" s="116">
        <f t="shared" si="2"/>
        <v>-73.03877366997294</v>
      </c>
    </row>
    <row r="13" spans="1:14" s="156" customFormat="1" ht="14.1" customHeight="1">
      <c r="A13" s="67" t="s">
        <v>29</v>
      </c>
      <c r="B13" s="116">
        <v>200</v>
      </c>
      <c r="C13" s="116">
        <v>158</v>
      </c>
      <c r="D13" s="116">
        <v>301</v>
      </c>
      <c r="E13" s="116">
        <f t="shared" si="3"/>
        <v>150.5</v>
      </c>
      <c r="F13" s="116">
        <f t="shared" si="4"/>
        <v>90.506329113924053</v>
      </c>
      <c r="G13" s="106" t="s">
        <v>30</v>
      </c>
      <c r="H13" s="80">
        <f>8+2938</f>
        <v>2946</v>
      </c>
      <c r="I13" s="80">
        <v>8126</v>
      </c>
      <c r="J13" s="80">
        <v>8079</v>
      </c>
      <c r="K13" s="80">
        <v>29215</v>
      </c>
      <c r="L13" s="80">
        <f t="shared" si="0"/>
        <v>991.68363883231495</v>
      </c>
      <c r="M13" s="80">
        <f t="shared" si="1"/>
        <v>359.52498154073345</v>
      </c>
      <c r="N13" s="116">
        <f t="shared" si="2"/>
        <v>261.61653670008667</v>
      </c>
    </row>
    <row r="14" spans="1:14" s="156" customFormat="1" ht="14.1" customHeight="1">
      <c r="A14" s="67" t="s">
        <v>31</v>
      </c>
      <c r="B14" s="116">
        <v>1847</v>
      </c>
      <c r="C14" s="116">
        <v>331</v>
      </c>
      <c r="D14" s="116">
        <v>1314</v>
      </c>
      <c r="E14" s="116">
        <f t="shared" si="3"/>
        <v>71.142393069842996</v>
      </c>
      <c r="F14" s="116">
        <f t="shared" si="4"/>
        <v>296.97885196374625</v>
      </c>
      <c r="G14" s="106" t="s">
        <v>32</v>
      </c>
      <c r="H14" s="80">
        <v>21586</v>
      </c>
      <c r="I14" s="80">
        <v>74980</v>
      </c>
      <c r="J14" s="80">
        <v>73328</v>
      </c>
      <c r="K14" s="80">
        <v>100469</v>
      </c>
      <c r="L14" s="80">
        <f t="shared" si="0"/>
        <v>465.43593069582141</v>
      </c>
      <c r="M14" s="80">
        <f t="shared" si="1"/>
        <v>133.99439850626834</v>
      </c>
      <c r="N14" s="116">
        <f t="shared" si="2"/>
        <v>37.013146410648048</v>
      </c>
    </row>
    <row r="15" spans="1:14" s="156" customFormat="1" ht="14.1" customHeight="1">
      <c r="A15" s="67" t="s">
        <v>33</v>
      </c>
      <c r="B15" s="116">
        <v>2500</v>
      </c>
      <c r="C15" s="116">
        <v>1110</v>
      </c>
      <c r="D15" s="116">
        <v>2283</v>
      </c>
      <c r="E15" s="116">
        <f t="shared" si="3"/>
        <v>91.320000000000007</v>
      </c>
      <c r="F15" s="116">
        <f t="shared" si="4"/>
        <v>105.67567567567568</v>
      </c>
      <c r="G15" s="106" t="s">
        <v>34</v>
      </c>
      <c r="H15" s="80">
        <v>1352</v>
      </c>
      <c r="I15" s="80">
        <v>8571</v>
      </c>
      <c r="J15" s="80">
        <v>8340</v>
      </c>
      <c r="K15" s="80">
        <v>4806</v>
      </c>
      <c r="L15" s="80">
        <f t="shared" si="0"/>
        <v>355.47337278106511</v>
      </c>
      <c r="M15" s="80">
        <f t="shared" si="1"/>
        <v>56.072803640182009</v>
      </c>
      <c r="N15" s="116">
        <f t="shared" si="2"/>
        <v>-42.374100719424462</v>
      </c>
    </row>
    <row r="16" spans="1:14" s="156" customFormat="1" ht="14.1" customHeight="1">
      <c r="A16" s="67" t="s">
        <v>35</v>
      </c>
      <c r="B16" s="116">
        <v>530</v>
      </c>
      <c r="C16" s="116">
        <v>491</v>
      </c>
      <c r="D16" s="116">
        <v>1074</v>
      </c>
      <c r="E16" s="116">
        <f t="shared" si="3"/>
        <v>202.64150943396228</v>
      </c>
      <c r="F16" s="116">
        <f t="shared" si="4"/>
        <v>118.73727087576376</v>
      </c>
      <c r="G16" s="106" t="s">
        <v>36</v>
      </c>
      <c r="H16" s="80">
        <v>163</v>
      </c>
      <c r="I16" s="80">
        <v>678</v>
      </c>
      <c r="J16" s="80">
        <v>241</v>
      </c>
      <c r="K16" s="80">
        <v>734</v>
      </c>
      <c r="L16" s="80">
        <f t="shared" si="0"/>
        <v>450.30674846625766</v>
      </c>
      <c r="M16" s="80">
        <f t="shared" si="1"/>
        <v>108.25958702064898</v>
      </c>
      <c r="N16" s="116">
        <f t="shared" si="2"/>
        <v>204.56431535269707</v>
      </c>
    </row>
    <row r="17" spans="1:14" s="156" customFormat="1" ht="14.1" customHeight="1">
      <c r="A17" s="67" t="s">
        <v>37</v>
      </c>
      <c r="B17" s="116">
        <v>9000</v>
      </c>
      <c r="C17" s="116">
        <v>9066</v>
      </c>
      <c r="D17" s="116">
        <v>5723</v>
      </c>
      <c r="E17" s="116">
        <f t="shared" si="3"/>
        <v>63.588888888888881</v>
      </c>
      <c r="F17" s="116">
        <f t="shared" si="4"/>
        <v>-36.874034855504078</v>
      </c>
      <c r="G17" s="106" t="s">
        <v>38</v>
      </c>
      <c r="H17" s="80">
        <v>3089</v>
      </c>
      <c r="I17" s="80">
        <v>5781</v>
      </c>
      <c r="J17" s="80">
        <v>5729</v>
      </c>
      <c r="K17" s="80">
        <v>2691</v>
      </c>
      <c r="L17" s="80">
        <f t="shared" si="0"/>
        <v>87.115571382324376</v>
      </c>
      <c r="M17" s="80">
        <f t="shared" si="1"/>
        <v>46.549039958484691</v>
      </c>
      <c r="N17" s="116">
        <f t="shared" si="2"/>
        <v>-53.028451736777797</v>
      </c>
    </row>
    <row r="18" spans="1:14" s="156" customFormat="1" ht="14.1" customHeight="1">
      <c r="A18" s="67" t="s">
        <v>39</v>
      </c>
      <c r="B18" s="116">
        <v>2785</v>
      </c>
      <c r="C18" s="116">
        <v>1974</v>
      </c>
      <c r="D18" s="116">
        <v>2612</v>
      </c>
      <c r="E18" s="116">
        <f t="shared" si="3"/>
        <v>93.788150807899456</v>
      </c>
      <c r="F18" s="116">
        <f t="shared" si="4"/>
        <v>32.32016210739615</v>
      </c>
      <c r="G18" s="106" t="s">
        <v>40</v>
      </c>
      <c r="H18" s="80"/>
      <c r="I18" s="80">
        <v>67</v>
      </c>
      <c r="J18" s="80">
        <v>67</v>
      </c>
      <c r="K18" s="80">
        <v>6</v>
      </c>
      <c r="L18" s="80"/>
      <c r="M18" s="80">
        <f t="shared" si="1"/>
        <v>8.9552238805970141</v>
      </c>
      <c r="N18" s="116">
        <f t="shared" si="2"/>
        <v>-91.044776119402982</v>
      </c>
    </row>
    <row r="19" spans="1:14" s="156" customFormat="1" ht="14.1" customHeight="1">
      <c r="A19" s="67" t="s">
        <v>41</v>
      </c>
      <c r="B19" s="116">
        <v>12640</v>
      </c>
      <c r="C19" s="116">
        <f>SUM(C20:C27)</f>
        <v>17573</v>
      </c>
      <c r="D19" s="116">
        <f>SUM(D20:D27)</f>
        <v>20720</v>
      </c>
      <c r="E19" s="116">
        <f t="shared" si="3"/>
        <v>163.92405063291139</v>
      </c>
      <c r="F19" s="116">
        <f t="shared" si="4"/>
        <v>17.908154555283673</v>
      </c>
      <c r="G19" s="106" t="s">
        <v>42</v>
      </c>
      <c r="H19" s="80">
        <v>938</v>
      </c>
      <c r="I19" s="80">
        <v>1922</v>
      </c>
      <c r="J19" s="80">
        <v>1646</v>
      </c>
      <c r="K19" s="80">
        <v>2778</v>
      </c>
      <c r="L19" s="80">
        <f>+K19/H19*100</f>
        <v>296.16204690831557</v>
      </c>
      <c r="M19" s="80">
        <f t="shared" si="1"/>
        <v>144.53694068678459</v>
      </c>
      <c r="N19" s="116">
        <f t="shared" si="2"/>
        <v>68.772782503037661</v>
      </c>
    </row>
    <row r="20" spans="1:14" s="156" customFormat="1" ht="14.1" customHeight="1">
      <c r="A20" s="67" t="s">
        <v>43</v>
      </c>
      <c r="B20" s="116">
        <v>6085</v>
      </c>
      <c r="C20" s="116">
        <v>8140</v>
      </c>
      <c r="D20" s="116">
        <v>4312</v>
      </c>
      <c r="E20" s="116">
        <f t="shared" si="3"/>
        <v>70.86277732128184</v>
      </c>
      <c r="F20" s="116">
        <f t="shared" si="4"/>
        <v>-47.027027027027032</v>
      </c>
      <c r="G20" s="106" t="s">
        <v>44</v>
      </c>
      <c r="H20" s="80">
        <v>7019</v>
      </c>
      <c r="I20" s="80">
        <v>12614</v>
      </c>
      <c r="J20" s="80">
        <v>12614</v>
      </c>
      <c r="K20" s="80">
        <v>8117</v>
      </c>
      <c r="L20" s="80">
        <f>+K20/H20*100</f>
        <v>115.64325402478985</v>
      </c>
      <c r="M20" s="80">
        <f t="shared" si="1"/>
        <v>64.349135880767406</v>
      </c>
      <c r="N20" s="116">
        <f t="shared" si="2"/>
        <v>-35.650864119232601</v>
      </c>
    </row>
    <row r="21" spans="1:14" s="156" customFormat="1" ht="14.1" customHeight="1">
      <c r="A21" s="67" t="s">
        <v>45</v>
      </c>
      <c r="B21" s="116">
        <v>1470</v>
      </c>
      <c r="C21" s="116">
        <v>2468</v>
      </c>
      <c r="D21" s="116">
        <v>2672</v>
      </c>
      <c r="E21" s="116">
        <f t="shared" si="3"/>
        <v>181.76870748299322</v>
      </c>
      <c r="F21" s="116">
        <f t="shared" si="4"/>
        <v>8.2658022690437605</v>
      </c>
      <c r="G21" s="106" t="s">
        <v>46</v>
      </c>
      <c r="H21" s="80">
        <v>537</v>
      </c>
      <c r="I21" s="80">
        <v>701</v>
      </c>
      <c r="J21" s="80">
        <v>701</v>
      </c>
      <c r="K21" s="80">
        <v>613</v>
      </c>
      <c r="L21" s="80">
        <f>+K21/H21*100</f>
        <v>114.15270018621975</v>
      </c>
      <c r="M21" s="80">
        <f t="shared" si="1"/>
        <v>87.446504992867332</v>
      </c>
      <c r="N21" s="116">
        <f t="shared" si="2"/>
        <v>-12.553495007132668</v>
      </c>
    </row>
    <row r="22" spans="1:14" s="156" customFormat="1" ht="14.1" customHeight="1">
      <c r="A22" s="67" t="s">
        <v>47</v>
      </c>
      <c r="B22" s="116">
        <v>1205</v>
      </c>
      <c r="C22" s="116">
        <v>1542</v>
      </c>
      <c r="D22" s="116">
        <v>2090</v>
      </c>
      <c r="E22" s="116">
        <f t="shared" si="3"/>
        <v>173.44398340248964</v>
      </c>
      <c r="F22" s="116">
        <f t="shared" si="4"/>
        <v>35.538261997405968</v>
      </c>
      <c r="G22" s="106" t="s">
        <v>48</v>
      </c>
      <c r="H22" s="80">
        <v>2000</v>
      </c>
      <c r="I22" s="80"/>
      <c r="J22" s="80"/>
      <c r="K22" s="80"/>
      <c r="L22" s="80">
        <f>+K22/H22*100</f>
        <v>0</v>
      </c>
      <c r="M22" s="80"/>
      <c r="N22" s="116"/>
    </row>
    <row r="23" spans="1:14" s="156" customFormat="1" ht="14.1" customHeight="1">
      <c r="A23" s="67" t="s">
        <v>49</v>
      </c>
      <c r="B23" s="116">
        <v>1480</v>
      </c>
      <c r="C23" s="116">
        <v>655</v>
      </c>
      <c r="D23" s="116"/>
      <c r="E23" s="116">
        <f t="shared" si="3"/>
        <v>0</v>
      </c>
      <c r="F23" s="116">
        <f t="shared" si="4"/>
        <v>-100</v>
      </c>
      <c r="G23" s="106" t="s">
        <v>50</v>
      </c>
      <c r="H23" s="80"/>
      <c r="I23" s="80">
        <v>673</v>
      </c>
      <c r="J23" s="80">
        <v>673</v>
      </c>
      <c r="K23" s="80">
        <v>985</v>
      </c>
      <c r="L23" s="80"/>
      <c r="M23" s="80">
        <f>+K23/I23*100</f>
        <v>146.35958395245169</v>
      </c>
      <c r="N23" s="116">
        <f>(K23-J23)/J23*100</f>
        <v>46.359583952451707</v>
      </c>
    </row>
    <row r="24" spans="1:14" s="156" customFormat="1" ht="14.1" customHeight="1">
      <c r="A24" s="73" t="s">
        <v>51</v>
      </c>
      <c r="B24" s="116">
        <v>1150</v>
      </c>
      <c r="C24" s="116">
        <v>2829</v>
      </c>
      <c r="D24" s="116">
        <v>10866</v>
      </c>
      <c r="E24" s="116">
        <f t="shared" si="3"/>
        <v>944.86956521739137</v>
      </c>
      <c r="F24" s="116">
        <f t="shared" si="4"/>
        <v>284.09331919406151</v>
      </c>
      <c r="G24" s="106" t="s">
        <v>52</v>
      </c>
      <c r="H24" s="80">
        <v>0</v>
      </c>
      <c r="I24" s="80">
        <v>12</v>
      </c>
      <c r="J24" s="80">
        <v>12</v>
      </c>
      <c r="K24" s="80">
        <v>31</v>
      </c>
      <c r="L24" s="80"/>
      <c r="M24" s="80">
        <f>+K24/I24*100</f>
        <v>258.33333333333337</v>
      </c>
      <c r="N24" s="116">
        <f>(K24-J24)/J24*100</f>
        <v>158.33333333333331</v>
      </c>
    </row>
    <row r="25" spans="1:14" s="156" customFormat="1" ht="14.1" customHeight="1">
      <c r="A25" s="67" t="s">
        <v>53</v>
      </c>
      <c r="B25" s="116"/>
      <c r="C25" s="116">
        <v>1338</v>
      </c>
      <c r="D25" s="116">
        <v>168</v>
      </c>
      <c r="E25" s="116"/>
      <c r="F25" s="116">
        <f t="shared" si="4"/>
        <v>-87.443946188340803</v>
      </c>
      <c r="G25" s="106" t="s">
        <v>54</v>
      </c>
      <c r="H25" s="80">
        <v>20444</v>
      </c>
      <c r="I25" s="80">
        <v>15</v>
      </c>
      <c r="J25" s="80">
        <v>15</v>
      </c>
      <c r="K25" s="80">
        <v>120</v>
      </c>
      <c r="L25" s="80">
        <f>+K25/H25*100</f>
        <v>0.5869692819409118</v>
      </c>
      <c r="M25" s="80">
        <f>+K25/I25*100</f>
        <v>800</v>
      </c>
      <c r="N25" s="116">
        <f>(K25-J25)/J25*100</f>
        <v>700</v>
      </c>
    </row>
    <row r="26" spans="1:14" s="156" customFormat="1" ht="14.1" customHeight="1">
      <c r="A26" s="67" t="s">
        <v>55</v>
      </c>
      <c r="B26" s="116"/>
      <c r="C26" s="116">
        <v>57</v>
      </c>
      <c r="D26" s="116">
        <v>38</v>
      </c>
      <c r="E26" s="116"/>
      <c r="F26" s="116"/>
      <c r="G26" s="106" t="s">
        <v>56</v>
      </c>
      <c r="H26" s="80"/>
      <c r="I26" s="80"/>
      <c r="J26" s="80"/>
      <c r="K26" s="80"/>
      <c r="L26" s="80"/>
      <c r="M26" s="80"/>
      <c r="N26" s="116"/>
    </row>
    <row r="27" spans="1:14" s="156" customFormat="1" ht="14.1" customHeight="1">
      <c r="A27" s="67" t="s">
        <v>57</v>
      </c>
      <c r="B27" s="116">
        <v>1250</v>
      </c>
      <c r="C27" s="116">
        <v>544</v>
      </c>
      <c r="D27" s="116">
        <v>574</v>
      </c>
      <c r="E27" s="116">
        <f t="shared" ref="E27:E79" si="5">+D27/B27*100</f>
        <v>45.92</v>
      </c>
      <c r="F27" s="116">
        <f t="shared" ref="F27:F79" si="6">(D27-C27)/C27*100</f>
        <v>5.5147058823529411</v>
      </c>
      <c r="G27" s="160" t="s">
        <v>58</v>
      </c>
      <c r="H27" s="80"/>
      <c r="I27" s="80"/>
      <c r="J27" s="80"/>
      <c r="K27" s="80"/>
      <c r="L27" s="80"/>
      <c r="M27" s="80"/>
      <c r="N27" s="116"/>
    </row>
    <row r="28" spans="1:14" s="156" customFormat="1" ht="23.25" customHeight="1">
      <c r="A28" s="67" t="s">
        <v>59</v>
      </c>
      <c r="B28" s="116">
        <v>20916</v>
      </c>
      <c r="C28" s="116"/>
      <c r="D28" s="80"/>
      <c r="E28" s="116">
        <f t="shared" si="5"/>
        <v>0</v>
      </c>
      <c r="F28" s="116"/>
      <c r="G28" s="160" t="s">
        <v>60</v>
      </c>
      <c r="H28" s="80"/>
      <c r="I28" s="80"/>
      <c r="J28" s="80"/>
      <c r="K28" s="80"/>
      <c r="L28" s="80"/>
      <c r="M28" s="80"/>
      <c r="N28" s="116"/>
    </row>
    <row r="29" spans="1:14" s="155" customFormat="1" ht="14.1" customHeight="1">
      <c r="A29" s="143"/>
      <c r="B29" s="161"/>
      <c r="C29" s="161"/>
      <c r="D29" s="80"/>
      <c r="E29" s="116"/>
      <c r="F29" s="116"/>
      <c r="G29" s="162"/>
      <c r="H29" s="162"/>
      <c r="I29" s="162"/>
      <c r="J29" s="162"/>
      <c r="K29" s="162"/>
      <c r="L29" s="80"/>
      <c r="M29" s="80"/>
      <c r="N29" s="116"/>
    </row>
    <row r="30" spans="1:14" s="155" customFormat="1" ht="14.1" customHeight="1">
      <c r="A30" s="143"/>
      <c r="B30" s="161"/>
      <c r="C30" s="161"/>
      <c r="D30" s="80"/>
      <c r="E30" s="116"/>
      <c r="F30" s="116"/>
      <c r="G30" s="162"/>
      <c r="H30" s="162"/>
      <c r="I30" s="162"/>
      <c r="J30" s="162"/>
      <c r="K30" s="162"/>
      <c r="L30" s="80"/>
      <c r="M30" s="80"/>
      <c r="N30" s="116"/>
    </row>
    <row r="31" spans="1:14" s="155" customFormat="1" ht="14.1" customHeight="1">
      <c r="A31" s="143" t="s">
        <v>61</v>
      </c>
      <c r="B31" s="116">
        <f>B4+B19</f>
        <v>44229</v>
      </c>
      <c r="C31" s="116">
        <f>C4+C19</f>
        <v>43301</v>
      </c>
      <c r="D31" s="80">
        <f>D4+D19</f>
        <v>46672</v>
      </c>
      <c r="E31" s="116">
        <f t="shared" si="5"/>
        <v>105.52352528883763</v>
      </c>
      <c r="F31" s="116">
        <f t="shared" si="6"/>
        <v>7.7850396064756007</v>
      </c>
      <c r="G31" s="162" t="s">
        <v>62</v>
      </c>
      <c r="H31" s="162">
        <f>SUM(H4:H28)</f>
        <v>182267</v>
      </c>
      <c r="I31" s="162">
        <f>SUM(I4:I28)</f>
        <v>312366</v>
      </c>
      <c r="J31" s="162">
        <f>SUM(J4:J28)</f>
        <v>307170</v>
      </c>
      <c r="K31" s="162">
        <f>SUM(K4:K28)</f>
        <v>351658</v>
      </c>
      <c r="L31" s="80">
        <f>+K31/H31*100</f>
        <v>192.93563837666721</v>
      </c>
      <c r="M31" s="80">
        <f>+K31/I31*100</f>
        <v>112.57883380393511</v>
      </c>
      <c r="N31" s="116">
        <f>(K31-J31)/J31*100</f>
        <v>14.483185206888693</v>
      </c>
    </row>
    <row r="32" spans="1:14" s="155" customFormat="1" ht="14.1" customHeight="1">
      <c r="A32" s="143"/>
      <c r="B32" s="161"/>
      <c r="C32" s="161"/>
      <c r="D32" s="80"/>
      <c r="E32" s="116"/>
      <c r="F32" s="116"/>
      <c r="G32" s="162"/>
      <c r="H32" s="162"/>
      <c r="I32" s="162"/>
      <c r="J32" s="162"/>
      <c r="K32" s="162"/>
      <c r="L32" s="80"/>
      <c r="M32" s="80"/>
      <c r="N32" s="116"/>
    </row>
    <row r="33" spans="1:14" s="155" customFormat="1" ht="14.1" customHeight="1">
      <c r="A33" s="147"/>
      <c r="B33" s="113"/>
      <c r="C33" s="113"/>
      <c r="D33" s="113"/>
      <c r="E33" s="116"/>
      <c r="F33" s="116"/>
      <c r="G33" s="163" t="s">
        <v>56</v>
      </c>
      <c r="H33" s="114">
        <v>6780</v>
      </c>
      <c r="I33" s="114"/>
      <c r="L33" s="80">
        <f>+K36/H33*100</f>
        <v>-0.82595870206489674</v>
      </c>
      <c r="M33" s="80"/>
      <c r="N33" s="116">
        <f>(K36-J36)/J36*100</f>
        <v>-109.09090909090908</v>
      </c>
    </row>
    <row r="34" spans="1:14" s="157" customFormat="1" ht="14.1" customHeight="1">
      <c r="A34" s="65" t="s">
        <v>63</v>
      </c>
      <c r="B34" s="113">
        <v>130388</v>
      </c>
      <c r="C34" s="113">
        <f>C35</f>
        <v>247229</v>
      </c>
      <c r="D34" s="113">
        <f>D35</f>
        <v>275405</v>
      </c>
      <c r="E34" s="116">
        <f t="shared" si="5"/>
        <v>211.2195907598859</v>
      </c>
      <c r="F34" s="116">
        <f t="shared" si="6"/>
        <v>11.396721258428419</v>
      </c>
      <c r="G34" s="164"/>
      <c r="H34" s="114"/>
      <c r="I34" s="114"/>
      <c r="J34" s="114"/>
      <c r="K34" s="114"/>
      <c r="L34" s="80"/>
      <c r="M34" s="80"/>
      <c r="N34" s="116"/>
    </row>
    <row r="35" spans="1:14" s="157" customFormat="1" ht="14.1" customHeight="1">
      <c r="A35" s="165" t="s">
        <v>64</v>
      </c>
      <c r="B35" s="116">
        <v>130388</v>
      </c>
      <c r="C35" s="116">
        <f>C36+C42+C64</f>
        <v>247229</v>
      </c>
      <c r="D35" s="80">
        <f>D36+D42+D64</f>
        <v>275405</v>
      </c>
      <c r="E35" s="116">
        <f t="shared" si="5"/>
        <v>211.2195907598859</v>
      </c>
      <c r="F35" s="116">
        <f t="shared" si="6"/>
        <v>11.396721258428419</v>
      </c>
      <c r="G35" s="117"/>
      <c r="H35" s="80"/>
      <c r="I35" s="80"/>
      <c r="J35" s="114"/>
      <c r="K35" s="114"/>
      <c r="L35" s="80"/>
      <c r="M35" s="80"/>
      <c r="N35" s="116"/>
    </row>
    <row r="36" spans="1:14" s="157" customFormat="1" ht="14.1" customHeight="1">
      <c r="A36" s="165" t="s">
        <v>65</v>
      </c>
      <c r="B36" s="116">
        <v>4625</v>
      </c>
      <c r="C36" s="116">
        <v>5217</v>
      </c>
      <c r="D36" s="80">
        <v>5513</v>
      </c>
      <c r="E36" s="116">
        <f>+D36/B36*100</f>
        <v>119.19999999999999</v>
      </c>
      <c r="F36" s="116">
        <f>(D36-C36)/C36*100</f>
        <v>5.6737588652482271</v>
      </c>
      <c r="G36" s="166" t="s">
        <v>66</v>
      </c>
      <c r="H36" s="80">
        <v>629</v>
      </c>
      <c r="I36" s="80">
        <v>616</v>
      </c>
      <c r="J36" s="114">
        <v>616</v>
      </c>
      <c r="K36" s="114">
        <v>-56</v>
      </c>
      <c r="L36" s="80"/>
      <c r="M36" s="80"/>
      <c r="N36" s="116"/>
    </row>
    <row r="37" spans="1:14" s="157" customFormat="1" ht="14.1" customHeight="1">
      <c r="A37" s="165" t="s">
        <v>67</v>
      </c>
      <c r="B37" s="116">
        <v>2717</v>
      </c>
      <c r="C37" s="116">
        <v>3309</v>
      </c>
      <c r="D37" s="80">
        <v>2718</v>
      </c>
      <c r="E37" s="116">
        <f>+D37/B37*100</f>
        <v>100.03680529996319</v>
      </c>
      <c r="F37" s="116">
        <f>(D37-C37)/C37*100</f>
        <v>-17.860380779691752</v>
      </c>
      <c r="G37" s="117"/>
      <c r="H37" s="80"/>
      <c r="I37" s="116"/>
      <c r="J37" s="169"/>
      <c r="K37" s="169"/>
      <c r="L37" s="80"/>
      <c r="M37" s="80"/>
      <c r="N37" s="116"/>
    </row>
    <row r="38" spans="1:14" s="155" customFormat="1" ht="14.1" customHeight="1">
      <c r="A38" s="165" t="s">
        <v>68</v>
      </c>
      <c r="B38" s="116">
        <v>433</v>
      </c>
      <c r="C38" s="116">
        <v>433</v>
      </c>
      <c r="D38" s="80">
        <v>433</v>
      </c>
      <c r="E38" s="116">
        <f>+D38/B38*100</f>
        <v>100</v>
      </c>
      <c r="F38" s="116">
        <f>(D38-C38)/C38*100</f>
        <v>0</v>
      </c>
      <c r="G38" s="166" t="s">
        <v>69</v>
      </c>
      <c r="H38" s="80"/>
      <c r="I38" s="114">
        <v>1834</v>
      </c>
      <c r="J38" s="114">
        <v>1834</v>
      </c>
      <c r="K38" s="114">
        <v>4748</v>
      </c>
      <c r="L38" s="80"/>
      <c r="M38" s="80">
        <f>+K38/I38*100</f>
        <v>258.88767720828787</v>
      </c>
      <c r="N38" s="116">
        <f>(K38-J38)/J38*100</f>
        <v>158.8876772082879</v>
      </c>
    </row>
    <row r="39" spans="1:14" s="185" customFormat="1" ht="17.45" customHeight="1">
      <c r="A39" s="181" t="s">
        <v>70</v>
      </c>
      <c r="B39" s="182">
        <v>285</v>
      </c>
      <c r="C39" s="182">
        <v>285</v>
      </c>
      <c r="D39" s="183">
        <v>285</v>
      </c>
      <c r="E39" s="182">
        <f>+D39/B39*100</f>
        <v>100</v>
      </c>
      <c r="F39" s="182">
        <f>(D39-C39)/C39*100</f>
        <v>0</v>
      </c>
      <c r="G39" s="184"/>
      <c r="H39" s="183"/>
      <c r="I39" s="182"/>
      <c r="J39" s="183"/>
      <c r="K39" s="182"/>
      <c r="L39" s="183"/>
      <c r="M39" s="183"/>
      <c r="N39" s="182"/>
    </row>
    <row r="40" spans="1:14" s="188" customFormat="1">
      <c r="A40" s="195" t="s">
        <v>3034</v>
      </c>
      <c r="B40" s="182">
        <v>1190</v>
      </c>
      <c r="C40" s="182">
        <v>1190</v>
      </c>
      <c r="D40" s="183">
        <v>1190</v>
      </c>
      <c r="E40" s="182">
        <f>+D40/B40*100</f>
        <v>100</v>
      </c>
      <c r="F40" s="182">
        <f>(D40-C40)/C40*100</f>
        <v>0</v>
      </c>
      <c r="G40" s="184" t="s">
        <v>71</v>
      </c>
      <c r="H40" s="183"/>
      <c r="I40" s="186">
        <v>5640</v>
      </c>
      <c r="J40" s="187">
        <v>5640</v>
      </c>
      <c r="K40" s="186">
        <v>1686</v>
      </c>
      <c r="L40" s="183"/>
      <c r="M40" s="183">
        <f>+K40/I40*100</f>
        <v>29.893617021276597</v>
      </c>
      <c r="N40" s="182">
        <f>(K40-J40)/J40*100</f>
        <v>-70.106382978723403</v>
      </c>
    </row>
    <row r="41" spans="1:14" s="188" customFormat="1">
      <c r="A41" s="194" t="s">
        <v>3033</v>
      </c>
      <c r="B41" s="189"/>
      <c r="C41" s="189"/>
      <c r="D41" s="190">
        <v>887</v>
      </c>
      <c r="E41" s="189"/>
      <c r="F41" s="189"/>
      <c r="G41" s="191"/>
      <c r="H41" s="190"/>
      <c r="I41" s="192"/>
      <c r="J41" s="193"/>
      <c r="K41" s="192"/>
      <c r="L41" s="190"/>
      <c r="M41" s="190"/>
      <c r="N41" s="189"/>
    </row>
    <row r="42" spans="1:14">
      <c r="A42" s="165" t="s">
        <v>72</v>
      </c>
      <c r="B42" s="116">
        <f>SUM(B43:B58)</f>
        <v>105272</v>
      </c>
      <c r="C42" s="116">
        <f>SUM(C43:C60)</f>
        <v>164041</v>
      </c>
      <c r="D42" s="80">
        <f>SUM(D43:D63)</f>
        <v>193042</v>
      </c>
      <c r="E42" s="116">
        <f t="shared" si="5"/>
        <v>183.37449654229044</v>
      </c>
      <c r="F42" s="116">
        <f t="shared" si="6"/>
        <v>17.679116806164313</v>
      </c>
      <c r="G42" s="117"/>
      <c r="H42" s="80"/>
      <c r="I42" s="80"/>
      <c r="J42" s="80"/>
      <c r="K42" s="80"/>
      <c r="L42" s="80"/>
      <c r="M42" s="80"/>
      <c r="N42" s="116"/>
    </row>
    <row r="43" spans="1:14">
      <c r="A43" s="67" t="s">
        <v>73</v>
      </c>
      <c r="B43" s="167">
        <v>786</v>
      </c>
      <c r="C43" s="167">
        <v>1787</v>
      </c>
      <c r="D43" s="168">
        <v>1787</v>
      </c>
      <c r="E43" s="116">
        <f t="shared" si="5"/>
        <v>227.35368956743</v>
      </c>
      <c r="F43" s="116">
        <f t="shared" si="6"/>
        <v>0</v>
      </c>
      <c r="G43" s="117"/>
      <c r="H43" s="80"/>
      <c r="I43" s="114"/>
      <c r="J43" s="114"/>
      <c r="K43" s="114"/>
      <c r="L43" s="80"/>
      <c r="M43" s="80"/>
      <c r="N43" s="116"/>
    </row>
    <row r="44" spans="1:14">
      <c r="A44" s="67" t="s">
        <v>74</v>
      </c>
      <c r="B44" s="167">
        <v>39298</v>
      </c>
      <c r="C44" s="167">
        <v>46844</v>
      </c>
      <c r="D44" s="168">
        <v>52597</v>
      </c>
      <c r="E44" s="116">
        <f t="shared" si="5"/>
        <v>133.84141686599827</v>
      </c>
      <c r="F44" s="116">
        <f t="shared" si="6"/>
        <v>12.281188626078047</v>
      </c>
      <c r="G44" s="117"/>
      <c r="H44" s="80"/>
      <c r="I44" s="80"/>
      <c r="J44" s="80"/>
      <c r="K44" s="80"/>
      <c r="L44" s="80"/>
      <c r="M44" s="80"/>
      <c r="N44" s="116"/>
    </row>
    <row r="45" spans="1:14">
      <c r="A45" s="67" t="s">
        <v>75</v>
      </c>
      <c r="B45" s="116">
        <v>6539</v>
      </c>
      <c r="C45" s="116">
        <v>19109</v>
      </c>
      <c r="D45" s="80"/>
      <c r="E45" s="116">
        <f t="shared" si="5"/>
        <v>0</v>
      </c>
      <c r="F45" s="116">
        <f t="shared" si="6"/>
        <v>-100</v>
      </c>
      <c r="G45" s="117"/>
      <c r="H45" s="80"/>
      <c r="I45" s="80"/>
      <c r="J45" s="80"/>
      <c r="K45" s="80"/>
      <c r="L45" s="80"/>
      <c r="M45" s="80"/>
      <c r="N45" s="116"/>
    </row>
    <row r="46" spans="1:14">
      <c r="A46" s="67" t="s">
        <v>76</v>
      </c>
      <c r="B46" s="113">
        <v>8200</v>
      </c>
      <c r="C46" s="113">
        <v>9608</v>
      </c>
      <c r="D46" s="113">
        <v>9991</v>
      </c>
      <c r="E46" s="116">
        <f t="shared" si="5"/>
        <v>121.84146341463415</v>
      </c>
      <c r="F46" s="116">
        <f t="shared" si="6"/>
        <v>3.9862614487926726</v>
      </c>
      <c r="G46" s="147"/>
      <c r="H46" s="113"/>
      <c r="I46" s="113"/>
      <c r="J46" s="113"/>
      <c r="K46" s="113"/>
      <c r="L46" s="80"/>
      <c r="M46" s="80"/>
      <c r="N46" s="116"/>
    </row>
    <row r="47" spans="1:14">
      <c r="A47" s="67" t="s">
        <v>77</v>
      </c>
      <c r="B47" s="77"/>
      <c r="C47" s="77">
        <v>11349</v>
      </c>
      <c r="D47" s="77">
        <v>23863</v>
      </c>
      <c r="E47" s="116"/>
      <c r="F47" s="116">
        <f t="shared" si="6"/>
        <v>110.2652216054278</v>
      </c>
      <c r="G47" s="167"/>
      <c r="H47" s="167"/>
      <c r="I47" s="167"/>
      <c r="J47" s="167"/>
      <c r="K47" s="168"/>
      <c r="L47" s="80"/>
      <c r="M47" s="80"/>
      <c r="N47" s="116"/>
    </row>
    <row r="48" spans="1:14">
      <c r="A48" s="67" t="s">
        <v>78</v>
      </c>
      <c r="B48" s="167">
        <v>7435</v>
      </c>
      <c r="C48" s="167">
        <v>0</v>
      </c>
      <c r="D48" s="168"/>
      <c r="E48" s="116">
        <f t="shared" si="5"/>
        <v>0</v>
      </c>
      <c r="F48" s="116"/>
      <c r="G48" s="167"/>
      <c r="H48" s="167"/>
      <c r="I48" s="167"/>
      <c r="J48" s="167"/>
      <c r="K48" s="168"/>
      <c r="L48" s="80"/>
      <c r="M48" s="80"/>
      <c r="N48" s="116"/>
    </row>
    <row r="49" spans="1:14">
      <c r="A49" s="67" t="s">
        <v>79</v>
      </c>
      <c r="B49" s="167">
        <v>97</v>
      </c>
      <c r="C49" s="167">
        <v>0</v>
      </c>
      <c r="D49" s="168"/>
      <c r="E49" s="116">
        <f t="shared" si="5"/>
        <v>0</v>
      </c>
      <c r="F49" s="116"/>
      <c r="G49" s="167"/>
      <c r="H49" s="167"/>
      <c r="I49" s="167"/>
      <c r="J49" s="167"/>
      <c r="K49" s="168"/>
      <c r="L49" s="80"/>
      <c r="M49" s="80"/>
      <c r="N49" s="116"/>
    </row>
    <row r="50" spans="1:14">
      <c r="A50" s="67" t="s">
        <v>80</v>
      </c>
      <c r="B50" s="167">
        <v>461</v>
      </c>
      <c r="C50" s="167">
        <v>0</v>
      </c>
      <c r="D50" s="168"/>
      <c r="E50" s="116">
        <f t="shared" si="5"/>
        <v>0</v>
      </c>
      <c r="F50" s="116"/>
      <c r="G50" s="167"/>
      <c r="H50" s="167"/>
      <c r="I50" s="167"/>
      <c r="J50" s="167"/>
      <c r="K50" s="168"/>
      <c r="L50" s="80"/>
      <c r="M50" s="80"/>
      <c r="N50" s="116"/>
    </row>
    <row r="51" spans="1:14">
      <c r="A51" s="67" t="s">
        <v>81</v>
      </c>
      <c r="B51" s="167">
        <v>2552</v>
      </c>
      <c r="C51" s="167">
        <v>460</v>
      </c>
      <c r="D51" s="168">
        <v>463</v>
      </c>
      <c r="E51" s="116">
        <f t="shared" si="5"/>
        <v>18.142633228840126</v>
      </c>
      <c r="F51" s="116">
        <f t="shared" si="6"/>
        <v>0.65217391304347827</v>
      </c>
      <c r="G51" s="167"/>
      <c r="H51" s="167"/>
      <c r="I51" s="167"/>
      <c r="J51" s="167"/>
      <c r="K51" s="168"/>
      <c r="L51" s="80"/>
      <c r="M51" s="80"/>
      <c r="N51" s="116"/>
    </row>
    <row r="52" spans="1:14">
      <c r="A52" s="67" t="s">
        <v>82</v>
      </c>
      <c r="B52" s="167">
        <v>1505</v>
      </c>
      <c r="C52" s="167">
        <v>1765</v>
      </c>
      <c r="D52" s="168">
        <v>1875</v>
      </c>
      <c r="E52" s="116">
        <f t="shared" si="5"/>
        <v>124.58471760797343</v>
      </c>
      <c r="F52" s="116">
        <f t="shared" si="6"/>
        <v>6.2322946175637393</v>
      </c>
      <c r="G52" s="167"/>
      <c r="H52" s="167"/>
      <c r="I52" s="167"/>
      <c r="J52" s="167"/>
      <c r="K52" s="168"/>
      <c r="L52" s="80"/>
      <c r="M52" s="80"/>
      <c r="N52" s="116"/>
    </row>
    <row r="53" spans="1:14">
      <c r="A53" s="67" t="s">
        <v>83</v>
      </c>
      <c r="B53" s="167">
        <v>11020</v>
      </c>
      <c r="C53" s="167">
        <v>15125</v>
      </c>
      <c r="D53" s="168">
        <v>14033</v>
      </c>
      <c r="E53" s="116">
        <f t="shared" si="5"/>
        <v>127.34119782214157</v>
      </c>
      <c r="F53" s="116">
        <f t="shared" si="6"/>
        <v>-7.2198347107438012</v>
      </c>
      <c r="G53" s="167"/>
      <c r="H53" s="167"/>
      <c r="I53" s="167"/>
      <c r="J53" s="167"/>
      <c r="K53" s="168"/>
      <c r="L53" s="80"/>
      <c r="M53" s="80"/>
      <c r="N53" s="116"/>
    </row>
    <row r="54" spans="1:14">
      <c r="A54" s="67" t="s">
        <v>84</v>
      </c>
      <c r="B54" s="167">
        <v>781</v>
      </c>
      <c r="C54" s="167">
        <v>7522</v>
      </c>
      <c r="D54" s="168">
        <v>7747</v>
      </c>
      <c r="E54" s="116">
        <f t="shared" si="5"/>
        <v>991.93341869398205</v>
      </c>
      <c r="F54" s="116">
        <f t="shared" si="6"/>
        <v>2.9912257378356819</v>
      </c>
      <c r="G54" s="167"/>
      <c r="H54" s="167"/>
      <c r="I54" s="167"/>
      <c r="J54" s="167"/>
      <c r="K54" s="168"/>
      <c r="L54" s="80"/>
      <c r="M54" s="80"/>
      <c r="N54" s="116"/>
    </row>
    <row r="55" spans="1:14">
      <c r="A55" s="67" t="s">
        <v>85</v>
      </c>
      <c r="B55" s="167">
        <v>1084</v>
      </c>
      <c r="C55" s="167">
        <v>18075</v>
      </c>
      <c r="D55" s="168">
        <v>19765</v>
      </c>
      <c r="E55" s="116">
        <f t="shared" si="5"/>
        <v>1823.3394833948339</v>
      </c>
      <c r="F55" s="116">
        <f t="shared" si="6"/>
        <v>9.3499308437067778</v>
      </c>
      <c r="G55" s="167"/>
      <c r="H55" s="167"/>
      <c r="I55" s="167"/>
      <c r="J55" s="167"/>
      <c r="K55" s="168"/>
      <c r="L55" s="80"/>
      <c r="M55" s="80"/>
      <c r="N55" s="116"/>
    </row>
    <row r="56" spans="1:14">
      <c r="A56" s="67" t="s">
        <v>86</v>
      </c>
      <c r="B56" s="167">
        <v>6982</v>
      </c>
      <c r="C56" s="167">
        <v>3520</v>
      </c>
      <c r="D56" s="168">
        <v>3521</v>
      </c>
      <c r="E56" s="116">
        <f t="shared" si="5"/>
        <v>50.429676310512747</v>
      </c>
      <c r="F56" s="116">
        <f t="shared" si="6"/>
        <v>2.8409090909090908E-2</v>
      </c>
      <c r="G56" s="167"/>
      <c r="H56" s="167"/>
      <c r="I56" s="167"/>
      <c r="J56" s="167"/>
      <c r="K56" s="168"/>
      <c r="L56" s="80"/>
      <c r="M56" s="80"/>
      <c r="N56" s="116"/>
    </row>
    <row r="57" spans="1:14">
      <c r="A57" s="67" t="s">
        <v>87</v>
      </c>
      <c r="B57" s="167">
        <v>15576</v>
      </c>
      <c r="C57" s="167">
        <v>130</v>
      </c>
      <c r="D57" s="168">
        <v>130</v>
      </c>
      <c r="E57" s="116">
        <f t="shared" si="5"/>
        <v>0.83461736004108877</v>
      </c>
      <c r="F57" s="116">
        <f t="shared" si="6"/>
        <v>0</v>
      </c>
      <c r="G57" s="167"/>
      <c r="H57" s="167"/>
      <c r="I57" s="167"/>
      <c r="J57" s="167"/>
      <c r="K57" s="168"/>
      <c r="L57" s="80"/>
      <c r="M57" s="80"/>
      <c r="N57" s="116"/>
    </row>
    <row r="58" spans="1:14">
      <c r="A58" s="67" t="s">
        <v>88</v>
      </c>
      <c r="B58" s="167">
        <v>2956</v>
      </c>
      <c r="C58" s="167">
        <v>8562</v>
      </c>
      <c r="D58" s="168">
        <v>8768</v>
      </c>
      <c r="E58" s="116">
        <f t="shared" si="5"/>
        <v>296.61705006765897</v>
      </c>
      <c r="F58" s="116">
        <f t="shared" si="6"/>
        <v>2.4059799112356925</v>
      </c>
      <c r="G58" s="167"/>
      <c r="H58" s="167"/>
      <c r="I58" s="167"/>
      <c r="J58" s="167"/>
      <c r="K58" s="168"/>
      <c r="L58" s="80"/>
      <c r="M58" s="80"/>
      <c r="N58" s="116"/>
    </row>
    <row r="59" spans="1:14">
      <c r="A59" s="67" t="s">
        <v>89</v>
      </c>
      <c r="B59" s="167"/>
      <c r="C59" s="167">
        <v>18510</v>
      </c>
      <c r="D59" s="168">
        <v>17692</v>
      </c>
      <c r="E59" s="116"/>
      <c r="F59" s="116">
        <f t="shared" si="6"/>
        <v>-4.4192328471096705</v>
      </c>
      <c r="G59" s="167"/>
      <c r="H59" s="167"/>
      <c r="I59" s="167"/>
      <c r="J59" s="167"/>
      <c r="K59" s="168"/>
      <c r="L59" s="80"/>
      <c r="M59" s="80"/>
      <c r="N59" s="116"/>
    </row>
    <row r="60" spans="1:14">
      <c r="A60" s="67" t="s">
        <v>90</v>
      </c>
      <c r="B60" s="167"/>
      <c r="C60" s="167">
        <v>1675</v>
      </c>
      <c r="D60" s="168">
        <v>3521</v>
      </c>
      <c r="E60" s="116"/>
      <c r="F60" s="116">
        <f t="shared" si="6"/>
        <v>110.20895522388059</v>
      </c>
      <c r="G60" s="167"/>
      <c r="H60" s="167"/>
      <c r="I60" s="167"/>
      <c r="J60" s="167"/>
      <c r="K60" s="168"/>
      <c r="L60" s="80"/>
      <c r="M60" s="80"/>
      <c r="N60" s="116"/>
    </row>
    <row r="61" spans="1:14">
      <c r="A61" s="200" t="s">
        <v>3036</v>
      </c>
      <c r="B61" s="196"/>
      <c r="C61" s="196"/>
      <c r="D61" s="197">
        <v>200</v>
      </c>
      <c r="E61" s="198"/>
      <c r="F61" s="198"/>
      <c r="G61" s="196"/>
      <c r="H61" s="196"/>
      <c r="I61" s="196"/>
      <c r="J61" s="196"/>
      <c r="K61" s="197"/>
      <c r="L61" s="199"/>
      <c r="M61" s="199"/>
      <c r="N61" s="198"/>
    </row>
    <row r="62" spans="1:14">
      <c r="A62" s="200" t="s">
        <v>3035</v>
      </c>
      <c r="B62" s="196"/>
      <c r="C62" s="196"/>
      <c r="D62" s="197">
        <v>8632</v>
      </c>
      <c r="E62" s="198"/>
      <c r="F62" s="198"/>
      <c r="G62" s="196"/>
      <c r="H62" s="196"/>
      <c r="I62" s="196"/>
      <c r="J62" s="196"/>
      <c r="K62" s="197"/>
      <c r="L62" s="199"/>
      <c r="M62" s="199"/>
      <c r="N62" s="198"/>
    </row>
    <row r="63" spans="1:14">
      <c r="A63" s="200" t="s">
        <v>3037</v>
      </c>
      <c r="B63" s="196"/>
      <c r="C63" s="196"/>
      <c r="D63" s="197">
        <v>18457</v>
      </c>
      <c r="E63" s="198"/>
      <c r="F63" s="198"/>
      <c r="G63" s="196"/>
      <c r="H63" s="196"/>
      <c r="I63" s="196"/>
      <c r="J63" s="196"/>
      <c r="K63" s="197"/>
      <c r="L63" s="199"/>
      <c r="M63" s="199"/>
      <c r="N63" s="198"/>
    </row>
    <row r="64" spans="1:14">
      <c r="A64" s="165" t="s">
        <v>91</v>
      </c>
      <c r="B64" s="167">
        <v>20491</v>
      </c>
      <c r="C64" s="167">
        <v>77971</v>
      </c>
      <c r="D64" s="168">
        <v>76850</v>
      </c>
      <c r="E64" s="116">
        <f t="shared" si="5"/>
        <v>375.04270167390558</v>
      </c>
      <c r="F64" s="116">
        <f t="shared" si="6"/>
        <v>-1.4377140218799296</v>
      </c>
      <c r="G64" s="167"/>
      <c r="H64" s="167"/>
      <c r="I64" s="167"/>
      <c r="J64" s="167"/>
      <c r="K64" s="168"/>
      <c r="L64" s="80"/>
      <c r="M64" s="80"/>
      <c r="N64" s="116"/>
    </row>
    <row r="65" spans="1:14">
      <c r="A65" s="165" t="s">
        <v>92</v>
      </c>
      <c r="B65" s="167"/>
      <c r="C65" s="167"/>
      <c r="D65" s="168"/>
      <c r="E65" s="116"/>
      <c r="F65" s="116"/>
      <c r="G65" s="167"/>
      <c r="H65" s="167"/>
      <c r="I65" s="167"/>
      <c r="J65" s="167"/>
      <c r="K65" s="168"/>
      <c r="L65" s="80"/>
      <c r="M65" s="80"/>
      <c r="N65" s="116"/>
    </row>
    <row r="66" spans="1:14">
      <c r="A66" s="165" t="s">
        <v>93</v>
      </c>
      <c r="B66" s="167"/>
      <c r="C66" s="167"/>
      <c r="D66" s="168"/>
      <c r="E66" s="116"/>
      <c r="F66" s="116"/>
      <c r="G66" s="167"/>
      <c r="H66" s="167"/>
      <c r="I66" s="167"/>
      <c r="J66" s="167"/>
      <c r="K66" s="168"/>
      <c r="L66" s="80"/>
      <c r="M66" s="80"/>
      <c r="N66" s="116"/>
    </row>
    <row r="67" spans="1:14">
      <c r="A67" s="165" t="s">
        <v>94</v>
      </c>
      <c r="B67" s="167"/>
      <c r="C67" s="167"/>
      <c r="D67" s="168"/>
      <c r="E67" s="116"/>
      <c r="F67" s="116"/>
      <c r="G67" s="167"/>
      <c r="H67" s="167"/>
      <c r="I67" s="167"/>
      <c r="J67" s="167"/>
      <c r="K67" s="168"/>
      <c r="L67" s="80"/>
      <c r="M67" s="80"/>
      <c r="N67" s="116"/>
    </row>
    <row r="68" spans="1:14">
      <c r="A68" s="165" t="s">
        <v>95</v>
      </c>
      <c r="B68" s="167"/>
      <c r="C68" s="167"/>
      <c r="D68" s="168"/>
      <c r="E68" s="116"/>
      <c r="F68" s="116"/>
      <c r="G68" s="167"/>
      <c r="H68" s="167"/>
      <c r="I68" s="167"/>
      <c r="J68" s="167"/>
      <c r="K68" s="168"/>
      <c r="L68" s="80"/>
      <c r="M68" s="80"/>
      <c r="N68" s="116"/>
    </row>
    <row r="69" spans="1:14">
      <c r="A69" s="165" t="s">
        <v>96</v>
      </c>
      <c r="B69" s="167"/>
      <c r="C69" s="167"/>
      <c r="D69" s="168"/>
      <c r="E69" s="116"/>
      <c r="F69" s="116"/>
      <c r="G69" s="167"/>
      <c r="H69" s="167"/>
      <c r="I69" s="167"/>
      <c r="J69" s="167"/>
      <c r="K69" s="168"/>
      <c r="L69" s="80"/>
      <c r="M69" s="80"/>
      <c r="N69" s="116"/>
    </row>
    <row r="70" spans="1:14">
      <c r="A70" s="165" t="s">
        <v>97</v>
      </c>
      <c r="B70" s="167"/>
      <c r="C70" s="167"/>
      <c r="D70" s="168"/>
      <c r="E70" s="116"/>
      <c r="F70" s="116"/>
      <c r="G70" s="167"/>
      <c r="H70" s="167"/>
      <c r="I70" s="167"/>
      <c r="J70" s="167"/>
      <c r="K70" s="168"/>
      <c r="L70" s="80"/>
      <c r="M70" s="80"/>
      <c r="N70" s="116"/>
    </row>
    <row r="71" spans="1:14">
      <c r="A71" s="165" t="s">
        <v>98</v>
      </c>
      <c r="B71" s="167">
        <v>10869</v>
      </c>
      <c r="C71" s="167">
        <v>6480</v>
      </c>
      <c r="D71" s="168">
        <v>5196</v>
      </c>
      <c r="E71" s="116">
        <f t="shared" si="5"/>
        <v>47.805685895666571</v>
      </c>
      <c r="F71" s="116">
        <f t="shared" si="6"/>
        <v>-19.814814814814817</v>
      </c>
      <c r="G71" s="166" t="s">
        <v>99</v>
      </c>
      <c r="H71" s="167">
        <v>10</v>
      </c>
      <c r="I71" s="167">
        <f>SUM(I72:I74)</f>
        <v>5196</v>
      </c>
      <c r="J71" s="167">
        <f t="shared" ref="J71:K71" si="7">SUM(J72:J74)</f>
        <v>5196</v>
      </c>
      <c r="K71" s="167">
        <f t="shared" si="7"/>
        <v>6179</v>
      </c>
      <c r="L71" s="80">
        <f>+K71/H71*100</f>
        <v>61790</v>
      </c>
      <c r="M71" s="80">
        <f>+K71/I71*100</f>
        <v>118.9183987682833</v>
      </c>
      <c r="N71" s="116">
        <f>(K71-J71)/J71*100</f>
        <v>18.918398768283296</v>
      </c>
    </row>
    <row r="72" spans="1:14">
      <c r="A72" s="165" t="s">
        <v>100</v>
      </c>
      <c r="B72" s="167">
        <v>6780</v>
      </c>
      <c r="C72" s="167"/>
      <c r="D72" s="168"/>
      <c r="E72" s="116">
        <f t="shared" si="5"/>
        <v>0</v>
      </c>
      <c r="F72" s="116"/>
      <c r="G72" s="163" t="s">
        <v>101</v>
      </c>
      <c r="H72" s="167"/>
      <c r="I72" s="114">
        <v>5196</v>
      </c>
      <c r="J72" s="114">
        <v>5196</v>
      </c>
      <c r="K72" s="114">
        <v>6179</v>
      </c>
      <c r="L72" s="80"/>
      <c r="M72" s="80">
        <f>+K72/I72*100</f>
        <v>118.9183987682833</v>
      </c>
      <c r="N72" s="116">
        <f>(K72-J72)/J72*100</f>
        <v>18.918398768283296</v>
      </c>
    </row>
    <row r="73" spans="1:14">
      <c r="A73" s="165" t="s">
        <v>102</v>
      </c>
      <c r="B73" s="167"/>
      <c r="C73" s="167">
        <v>417</v>
      </c>
      <c r="D73" s="168">
        <v>54</v>
      </c>
      <c r="E73" s="116"/>
      <c r="F73" s="116">
        <f t="shared" si="6"/>
        <v>-87.050359712230218</v>
      </c>
      <c r="G73" s="163"/>
      <c r="H73" s="167"/>
      <c r="I73" s="167"/>
      <c r="J73" s="167"/>
      <c r="K73" s="168"/>
      <c r="L73" s="80"/>
      <c r="M73" s="80"/>
      <c r="N73" s="116"/>
    </row>
    <row r="74" spans="1:14">
      <c r="A74" s="165" t="s">
        <v>103</v>
      </c>
      <c r="B74" s="167">
        <v>4200</v>
      </c>
      <c r="C74" s="167">
        <v>9595</v>
      </c>
      <c r="D74" s="168">
        <v>5640</v>
      </c>
      <c r="E74" s="116">
        <f t="shared" si="5"/>
        <v>134.28571428571428</v>
      </c>
      <c r="F74" s="116"/>
      <c r="G74" s="163"/>
      <c r="H74" s="167"/>
      <c r="I74" s="167"/>
      <c r="J74" s="167"/>
      <c r="K74" s="168"/>
      <c r="L74" s="80"/>
      <c r="M74" s="80"/>
      <c r="N74" s="116"/>
    </row>
    <row r="75" spans="1:14">
      <c r="A75" s="165" t="s">
        <v>104</v>
      </c>
      <c r="B75" s="167"/>
      <c r="C75" s="167">
        <v>13434</v>
      </c>
      <c r="D75" s="168">
        <v>31248</v>
      </c>
      <c r="E75" s="116"/>
      <c r="F75" s="116">
        <f t="shared" si="6"/>
        <v>132.60384100044661</v>
      </c>
      <c r="G75" s="163"/>
      <c r="H75" s="167"/>
      <c r="I75" s="167"/>
      <c r="J75" s="167"/>
      <c r="K75" s="168"/>
      <c r="L75" s="80"/>
      <c r="M75" s="80"/>
      <c r="N75" s="116"/>
    </row>
    <row r="76" spans="1:14">
      <c r="A76" s="165"/>
      <c r="B76" s="167"/>
      <c r="C76" s="167"/>
      <c r="D76" s="168"/>
      <c r="E76" s="116"/>
      <c r="F76" s="116"/>
      <c r="G76" s="167"/>
      <c r="H76" s="167"/>
      <c r="I76" s="167"/>
      <c r="J76" s="167"/>
      <c r="K76" s="168"/>
      <c r="L76" s="80"/>
      <c r="M76" s="80"/>
      <c r="N76" s="116"/>
    </row>
    <row r="77" spans="1:14">
      <c r="A77" s="167"/>
      <c r="B77" s="167"/>
      <c r="C77" s="167"/>
      <c r="D77" s="168"/>
      <c r="E77" s="116"/>
      <c r="F77" s="116"/>
      <c r="G77" s="167"/>
      <c r="H77" s="167"/>
      <c r="I77" s="167"/>
      <c r="J77" s="167"/>
      <c r="K77" s="168"/>
      <c r="L77" s="92"/>
      <c r="M77" s="92"/>
      <c r="N77" s="116"/>
    </row>
    <row r="78" spans="1:14">
      <c r="A78" s="167"/>
      <c r="B78" s="167"/>
      <c r="C78" s="167"/>
      <c r="D78" s="168"/>
      <c r="E78" s="116"/>
      <c r="F78" s="116"/>
      <c r="G78" s="167"/>
      <c r="H78" s="167"/>
      <c r="I78" s="167"/>
      <c r="J78" s="167"/>
      <c r="K78" s="168"/>
      <c r="L78" s="92"/>
      <c r="M78" s="92"/>
      <c r="N78" s="116"/>
    </row>
    <row r="79" spans="1:14">
      <c r="A79" s="147" t="s">
        <v>105</v>
      </c>
      <c r="B79" s="113">
        <f>B31+B34+B71+B74</f>
        <v>189686</v>
      </c>
      <c r="C79" s="113">
        <f>C31+C34+C71+C73+C74+C75</f>
        <v>320456</v>
      </c>
      <c r="D79" s="113">
        <f>D31+D34+D71+D73+D74+D75</f>
        <v>364215</v>
      </c>
      <c r="E79" s="113">
        <f t="shared" si="5"/>
        <v>192.00942610419324</v>
      </c>
      <c r="F79" s="113">
        <f t="shared" si="6"/>
        <v>13.655228798961479</v>
      </c>
      <c r="G79" s="147" t="s">
        <v>106</v>
      </c>
      <c r="H79" s="113">
        <f>H31+H33+H36+H71</f>
        <v>189686</v>
      </c>
      <c r="I79" s="113">
        <f>SUM(I71,I31,I33,I36,I38,I40)</f>
        <v>325652</v>
      </c>
      <c r="J79" s="113">
        <f>J31+J36+J38+J40+J43+J71</f>
        <v>320456</v>
      </c>
      <c r="K79" s="113">
        <f>K31+K36+K38+K40+K43+K71</f>
        <v>364215</v>
      </c>
      <c r="L79" s="92">
        <f t="shared" ref="L79" si="8">+K79/H79*100</f>
        <v>192.00942610419324</v>
      </c>
      <c r="M79" s="92">
        <f t="shared" ref="M79" si="9">+K79/I79*100</f>
        <v>111.84178202498371</v>
      </c>
      <c r="N79" s="116">
        <f t="shared" ref="N79" si="10">(K79-J79)/J79*100</f>
        <v>13.655228798961479</v>
      </c>
    </row>
  </sheetData>
  <mergeCells count="2">
    <mergeCell ref="A1:N1"/>
    <mergeCell ref="M2:N2"/>
  </mergeCells>
  <phoneticPr fontId="38" type="noConversion"/>
  <pageMargins left="0.69930555555555596" right="0.69930555555555596"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dimension ref="A1:I48"/>
  <sheetViews>
    <sheetView showZeros="0" workbookViewId="0">
      <pane xSplit="4" ySplit="2" topLeftCell="E3" activePane="bottomRight" state="frozen"/>
      <selection pane="topRight"/>
      <selection pane="bottomLeft"/>
      <selection pane="bottomRight" activeCell="K14" sqref="K14"/>
    </sheetView>
  </sheetViews>
  <sheetFormatPr defaultColWidth="9" defaultRowHeight="14.25"/>
  <cols>
    <col min="1" max="1" width="35.875" style="61" customWidth="1"/>
    <col min="2" max="2" width="15.875" style="61" customWidth="1"/>
    <col min="3" max="4" width="15.875" style="213" customWidth="1"/>
    <col min="5" max="5" width="17.375" style="61" customWidth="1"/>
    <col min="6" max="6" width="16.375" style="61" customWidth="1"/>
    <col min="7" max="7" width="19.5" style="61" customWidth="1"/>
    <col min="8" max="8" width="9.625" style="61" customWidth="1"/>
    <col min="9" max="9" width="13.625" style="61" customWidth="1"/>
    <col min="10" max="16384" width="9" style="61"/>
  </cols>
  <sheetData>
    <row r="1" spans="1:9" ht="32.1" customHeight="1">
      <c r="A1" s="254" t="s">
        <v>3016</v>
      </c>
      <c r="B1" s="254"/>
      <c r="C1" s="254"/>
      <c r="D1" s="254"/>
      <c r="E1" s="254"/>
      <c r="F1" s="254"/>
    </row>
    <row r="2" spans="1:9" ht="24" customHeight="1">
      <c r="A2" s="98" t="s">
        <v>107</v>
      </c>
      <c r="B2" s="98"/>
      <c r="C2" s="207"/>
      <c r="D2" s="207"/>
      <c r="E2" s="98"/>
      <c r="F2" s="135" t="s">
        <v>108</v>
      </c>
    </row>
    <row r="3" spans="1:9" s="58" customFormat="1" ht="22.5" customHeight="1">
      <c r="A3" s="136" t="s">
        <v>6</v>
      </c>
      <c r="B3" s="136" t="s">
        <v>3017</v>
      </c>
      <c r="C3" s="208" t="s">
        <v>109</v>
      </c>
      <c r="D3" s="208" t="s">
        <v>3018</v>
      </c>
      <c r="E3" s="136" t="s">
        <v>110</v>
      </c>
      <c r="F3" s="136" t="s">
        <v>9</v>
      </c>
    </row>
    <row r="4" spans="1:9" s="59" customFormat="1" ht="18" customHeight="1">
      <c r="A4" s="147" t="s">
        <v>111</v>
      </c>
      <c r="B4" s="148">
        <f>+B5+B41+B44</f>
        <v>145457</v>
      </c>
      <c r="C4" s="187">
        <f>C5+C40+C41+C42+C44</f>
        <v>277155</v>
      </c>
      <c r="D4" s="187">
        <f>D5+D40+D41+D42+D44</f>
        <v>317543</v>
      </c>
      <c r="E4" s="92">
        <f>+D4/B4*100</f>
        <v>218.30712856720544</v>
      </c>
      <c r="F4" s="92">
        <f>(D4-C4)/C4*100</f>
        <v>14.572351211415995</v>
      </c>
      <c r="G4" s="149"/>
      <c r="H4" s="149"/>
      <c r="I4" s="149"/>
    </row>
    <row r="5" spans="1:9" s="58" customFormat="1" ht="18" customHeight="1">
      <c r="A5" s="138" t="s">
        <v>112</v>
      </c>
      <c r="B5" s="148">
        <f>+B6+B13+B35</f>
        <v>130388</v>
      </c>
      <c r="C5" s="187">
        <f>C6+C13+C35</f>
        <v>247229</v>
      </c>
      <c r="D5" s="187">
        <f>D6+D13+D35</f>
        <v>275405</v>
      </c>
      <c r="E5" s="92">
        <f t="shared" ref="E5:E17" si="0">+D5/B5*100</f>
        <v>211.2195907598859</v>
      </c>
      <c r="F5" s="92">
        <f t="shared" ref="F5:F44" si="1">(D5-C5)/C5*100</f>
        <v>11.396721258428419</v>
      </c>
      <c r="G5" s="206"/>
      <c r="I5" s="149"/>
    </row>
    <row r="6" spans="1:9" ht="18" customHeight="1">
      <c r="A6" s="118" t="s">
        <v>113</v>
      </c>
      <c r="B6" s="80">
        <v>4625</v>
      </c>
      <c r="C6" s="209">
        <v>5217</v>
      </c>
      <c r="D6" s="209">
        <v>5513</v>
      </c>
      <c r="E6" s="92">
        <f t="shared" si="0"/>
        <v>119.19999999999999</v>
      </c>
      <c r="F6" s="92">
        <f t="shared" si="1"/>
        <v>5.6737588652482271</v>
      </c>
    </row>
    <row r="7" spans="1:9" ht="18" customHeight="1">
      <c r="A7" s="118" t="s">
        <v>114</v>
      </c>
      <c r="B7" s="80">
        <v>2717</v>
      </c>
      <c r="C7" s="209">
        <v>3309</v>
      </c>
      <c r="D7" s="209">
        <v>2718</v>
      </c>
      <c r="E7" s="92">
        <f t="shared" si="0"/>
        <v>100.03680529996319</v>
      </c>
      <c r="F7" s="92">
        <f t="shared" si="1"/>
        <v>-17.860380779691752</v>
      </c>
    </row>
    <row r="8" spans="1:9" ht="18" customHeight="1">
      <c r="A8" s="118" t="s">
        <v>115</v>
      </c>
      <c r="B8" s="199">
        <v>433</v>
      </c>
      <c r="C8" s="210">
        <v>433</v>
      </c>
      <c r="D8" s="210">
        <v>433</v>
      </c>
      <c r="E8" s="92">
        <f t="shared" si="0"/>
        <v>100</v>
      </c>
      <c r="F8" s="92">
        <f t="shared" si="1"/>
        <v>0</v>
      </c>
    </row>
    <row r="9" spans="1:9" ht="18" customHeight="1">
      <c r="A9" s="118" t="s">
        <v>116</v>
      </c>
      <c r="B9" s="199">
        <v>285</v>
      </c>
      <c r="C9" s="210">
        <v>285</v>
      </c>
      <c r="D9" s="210">
        <v>285</v>
      </c>
      <c r="E9" s="92">
        <f t="shared" si="0"/>
        <v>100</v>
      </c>
      <c r="F9" s="92">
        <f t="shared" si="1"/>
        <v>0</v>
      </c>
    </row>
    <row r="10" spans="1:9" ht="18" customHeight="1">
      <c r="A10" s="150" t="s">
        <v>117</v>
      </c>
      <c r="B10" s="204">
        <v>1190</v>
      </c>
      <c r="C10" s="211"/>
      <c r="D10" s="210"/>
      <c r="E10" s="92">
        <f t="shared" si="0"/>
        <v>0</v>
      </c>
      <c r="F10" s="92">
        <f>(D10-D11)/D11*100</f>
        <v>-100</v>
      </c>
    </row>
    <row r="11" spans="1:9" ht="18" customHeight="1">
      <c r="A11" s="118" t="s">
        <v>118</v>
      </c>
      <c r="B11" s="201"/>
      <c r="C11" s="211"/>
      <c r="D11" s="210">
        <v>1190</v>
      </c>
      <c r="E11" s="92"/>
      <c r="F11" s="92"/>
    </row>
    <row r="12" spans="1:9" ht="18" customHeight="1">
      <c r="A12" s="203" t="s">
        <v>3041</v>
      </c>
      <c r="B12" s="201"/>
      <c r="C12" s="211"/>
      <c r="D12" s="210">
        <v>887</v>
      </c>
      <c r="E12" s="202"/>
      <c r="F12" s="202"/>
    </row>
    <row r="13" spans="1:9" ht="18" customHeight="1">
      <c r="A13" s="104" t="s">
        <v>119</v>
      </c>
      <c r="B13" s="97">
        <v>105272</v>
      </c>
      <c r="C13" s="205">
        <v>164041</v>
      </c>
      <c r="D13" s="205">
        <v>193042</v>
      </c>
      <c r="E13" s="92">
        <f t="shared" si="0"/>
        <v>183.37449654229044</v>
      </c>
      <c r="F13" s="92">
        <f t="shared" si="1"/>
        <v>17.679116806164313</v>
      </c>
    </row>
    <row r="14" spans="1:9" ht="18" customHeight="1">
      <c r="A14" s="124" t="s">
        <v>120</v>
      </c>
      <c r="B14" s="94">
        <v>786</v>
      </c>
      <c r="C14" s="209">
        <v>1787</v>
      </c>
      <c r="D14" s="209">
        <v>1787</v>
      </c>
      <c r="E14" s="92">
        <f t="shared" si="0"/>
        <v>227.35368956743</v>
      </c>
      <c r="F14" s="92">
        <f t="shared" si="1"/>
        <v>0</v>
      </c>
    </row>
    <row r="15" spans="1:9" ht="18" customHeight="1">
      <c r="A15" s="124" t="s">
        <v>121</v>
      </c>
      <c r="B15" s="94">
        <v>39298</v>
      </c>
      <c r="C15" s="209">
        <v>46844</v>
      </c>
      <c r="D15" s="209">
        <v>52597</v>
      </c>
      <c r="E15" s="92">
        <f t="shared" si="0"/>
        <v>133.84141686599827</v>
      </c>
      <c r="F15" s="92">
        <f t="shared" si="1"/>
        <v>12.281188626078047</v>
      </c>
    </row>
    <row r="16" spans="1:9" ht="18" customHeight="1">
      <c r="A16" s="124" t="s">
        <v>122</v>
      </c>
      <c r="B16" s="94">
        <v>6539</v>
      </c>
      <c r="C16" s="209">
        <v>19109</v>
      </c>
      <c r="D16" s="209"/>
      <c r="E16" s="92">
        <f t="shared" si="0"/>
        <v>0</v>
      </c>
      <c r="F16" s="92">
        <f t="shared" si="1"/>
        <v>-100</v>
      </c>
    </row>
    <row r="17" spans="1:6" ht="18" customHeight="1">
      <c r="A17" s="124" t="s">
        <v>123</v>
      </c>
      <c r="B17" s="151">
        <v>8200</v>
      </c>
      <c r="C17" s="209">
        <v>9608</v>
      </c>
      <c r="D17" s="209">
        <v>9991</v>
      </c>
      <c r="E17" s="92">
        <f t="shared" si="0"/>
        <v>121.84146341463415</v>
      </c>
      <c r="F17" s="92">
        <f t="shared" si="1"/>
        <v>3.9862614487926726</v>
      </c>
    </row>
    <row r="18" spans="1:6" ht="18" customHeight="1">
      <c r="A18" s="124" t="s">
        <v>124</v>
      </c>
      <c r="B18" s="94"/>
      <c r="C18" s="209">
        <v>11349</v>
      </c>
      <c r="D18" s="209">
        <v>23863</v>
      </c>
      <c r="E18" s="92"/>
      <c r="F18" s="92">
        <f t="shared" si="1"/>
        <v>110.2652216054278</v>
      </c>
    </row>
    <row r="19" spans="1:6" ht="18" customHeight="1">
      <c r="A19" s="124" t="s">
        <v>125</v>
      </c>
      <c r="B19" s="94">
        <v>7435</v>
      </c>
      <c r="C19" s="209"/>
      <c r="D19" s="209"/>
      <c r="E19" s="92"/>
      <c r="F19" s="92"/>
    </row>
    <row r="20" spans="1:6" ht="18" customHeight="1">
      <c r="A20" s="124" t="s">
        <v>126</v>
      </c>
      <c r="B20" s="94">
        <v>97</v>
      </c>
      <c r="C20" s="209">
        <v>0</v>
      </c>
      <c r="D20" s="209"/>
      <c r="E20" s="92"/>
      <c r="F20" s="92"/>
    </row>
    <row r="21" spans="1:6" ht="18" customHeight="1">
      <c r="A21" s="124" t="s">
        <v>127</v>
      </c>
      <c r="B21" s="94">
        <v>0</v>
      </c>
      <c r="C21" s="209">
        <v>0</v>
      </c>
      <c r="D21" s="209"/>
      <c r="E21" s="92"/>
      <c r="F21" s="92"/>
    </row>
    <row r="22" spans="1:6" ht="18" customHeight="1">
      <c r="A22" s="124" t="s">
        <v>128</v>
      </c>
      <c r="B22" s="94">
        <v>0</v>
      </c>
      <c r="C22" s="209">
        <v>460</v>
      </c>
      <c r="D22" s="209">
        <v>463</v>
      </c>
      <c r="E22" s="92"/>
      <c r="F22" s="92">
        <f t="shared" si="1"/>
        <v>0.65217391304347827</v>
      </c>
    </row>
    <row r="23" spans="1:6" ht="18" customHeight="1">
      <c r="A23" s="124" t="s">
        <v>129</v>
      </c>
      <c r="B23" s="94">
        <v>0</v>
      </c>
      <c r="C23" s="209">
        <v>1765</v>
      </c>
      <c r="D23" s="209">
        <v>1875</v>
      </c>
      <c r="E23" s="92"/>
      <c r="F23" s="92">
        <f t="shared" si="1"/>
        <v>6.2322946175637393</v>
      </c>
    </row>
    <row r="24" spans="1:6" ht="18" customHeight="1">
      <c r="A24" s="124" t="s">
        <v>130</v>
      </c>
      <c r="B24" s="94">
        <v>461</v>
      </c>
      <c r="C24" s="209">
        <v>15125</v>
      </c>
      <c r="D24" s="209">
        <v>14033</v>
      </c>
      <c r="E24" s="92">
        <f t="shared" ref="E24:E35" si="2">+D24/B24*100</f>
        <v>3044.0347071583515</v>
      </c>
      <c r="F24" s="92">
        <f t="shared" si="1"/>
        <v>-7.2198347107438012</v>
      </c>
    </row>
    <row r="25" spans="1:6" ht="18" customHeight="1">
      <c r="A25" s="124" t="s">
        <v>131</v>
      </c>
      <c r="B25" s="151">
        <v>2552</v>
      </c>
      <c r="C25" s="209">
        <v>7522</v>
      </c>
      <c r="D25" s="209">
        <v>7747</v>
      </c>
      <c r="E25" s="92">
        <f t="shared" si="2"/>
        <v>303.56583072100312</v>
      </c>
      <c r="F25" s="92">
        <f t="shared" si="1"/>
        <v>2.9912257378356819</v>
      </c>
    </row>
    <row r="26" spans="1:6" ht="18" customHeight="1">
      <c r="A26" s="124" t="s">
        <v>132</v>
      </c>
      <c r="B26" s="151">
        <v>1505</v>
      </c>
      <c r="C26" s="209">
        <v>18075</v>
      </c>
      <c r="D26" s="209">
        <v>19765</v>
      </c>
      <c r="E26" s="92">
        <f t="shared" si="2"/>
        <v>1313.2890365448504</v>
      </c>
      <c r="F26" s="92">
        <f t="shared" si="1"/>
        <v>9.3499308437067778</v>
      </c>
    </row>
    <row r="27" spans="1:6" ht="18" customHeight="1">
      <c r="A27" s="124" t="s">
        <v>133</v>
      </c>
      <c r="B27" s="151">
        <v>781</v>
      </c>
      <c r="C27" s="209">
        <v>3520</v>
      </c>
      <c r="D27" s="209">
        <v>3521</v>
      </c>
      <c r="E27" s="92">
        <f t="shared" si="2"/>
        <v>450.83226632522405</v>
      </c>
      <c r="F27" s="92">
        <f t="shared" si="1"/>
        <v>2.8409090909090908E-2</v>
      </c>
    </row>
    <row r="28" spans="1:6" ht="18" customHeight="1">
      <c r="A28" s="124" t="s">
        <v>134</v>
      </c>
      <c r="B28" s="151">
        <v>6980</v>
      </c>
      <c r="C28" s="209">
        <v>130</v>
      </c>
      <c r="D28" s="209">
        <v>130</v>
      </c>
      <c r="E28" s="92">
        <f t="shared" si="2"/>
        <v>1.86246418338109</v>
      </c>
      <c r="F28" s="92">
        <f t="shared" si="1"/>
        <v>0</v>
      </c>
    </row>
    <row r="29" spans="1:6" ht="18" customHeight="1">
      <c r="A29" s="124" t="s">
        <v>135</v>
      </c>
      <c r="B29" s="151">
        <v>15576</v>
      </c>
      <c r="C29" s="209">
        <v>8562</v>
      </c>
      <c r="D29" s="209">
        <v>8768</v>
      </c>
      <c r="E29" s="92">
        <f t="shared" si="2"/>
        <v>56.291730868002055</v>
      </c>
      <c r="F29" s="92">
        <f t="shared" si="1"/>
        <v>2.4059799112356925</v>
      </c>
    </row>
    <row r="30" spans="1:6" ht="18" customHeight="1">
      <c r="A30" s="124" t="s">
        <v>136</v>
      </c>
      <c r="B30" s="94"/>
      <c r="C30" s="209">
        <v>18510</v>
      </c>
      <c r="D30" s="209">
        <v>17692</v>
      </c>
      <c r="E30" s="92"/>
      <c r="F30" s="92">
        <f t="shared" si="1"/>
        <v>-4.4192328471096705</v>
      </c>
    </row>
    <row r="31" spans="1:6" ht="18" customHeight="1">
      <c r="A31" s="124" t="s">
        <v>137</v>
      </c>
      <c r="B31" s="94">
        <v>11020</v>
      </c>
      <c r="C31" s="209">
        <v>1675</v>
      </c>
      <c r="D31" s="209">
        <v>3521</v>
      </c>
      <c r="E31" s="92">
        <f t="shared" si="2"/>
        <v>31.950998185117967</v>
      </c>
      <c r="F31" s="92">
        <f t="shared" si="1"/>
        <v>110.20895522388059</v>
      </c>
    </row>
    <row r="32" spans="1:6" ht="18" customHeight="1">
      <c r="A32" s="200" t="s">
        <v>3038</v>
      </c>
      <c r="B32" s="201"/>
      <c r="C32" s="210"/>
      <c r="D32" s="210">
        <v>200</v>
      </c>
      <c r="E32" s="202"/>
      <c r="F32" s="202"/>
    </row>
    <row r="33" spans="1:6" ht="18" customHeight="1">
      <c r="A33" s="200" t="s">
        <v>3040</v>
      </c>
      <c r="B33" s="201"/>
      <c r="C33" s="210"/>
      <c r="D33" s="210">
        <v>8632</v>
      </c>
      <c r="E33" s="202"/>
      <c r="F33" s="202"/>
    </row>
    <row r="34" spans="1:6" ht="18" customHeight="1">
      <c r="A34" s="200" t="s">
        <v>3039</v>
      </c>
      <c r="B34" s="201"/>
      <c r="C34" s="210"/>
      <c r="D34" s="210">
        <v>18457</v>
      </c>
      <c r="E34" s="202"/>
      <c r="F34" s="202"/>
    </row>
    <row r="35" spans="1:6" ht="18" customHeight="1">
      <c r="A35" s="118" t="s">
        <v>138</v>
      </c>
      <c r="B35" s="94">
        <v>20491</v>
      </c>
      <c r="C35" s="209">
        <v>77971</v>
      </c>
      <c r="D35" s="209">
        <v>76850</v>
      </c>
      <c r="E35" s="92">
        <f t="shared" si="2"/>
        <v>375.04270167390558</v>
      </c>
      <c r="F35" s="92">
        <f t="shared" si="1"/>
        <v>-1.4377140218799296</v>
      </c>
    </row>
    <row r="36" spans="1:6" ht="18" customHeight="1">
      <c r="A36" s="152" t="s">
        <v>139</v>
      </c>
      <c r="B36" s="148">
        <v>0</v>
      </c>
      <c r="C36" s="187"/>
      <c r="D36" s="187"/>
      <c r="E36" s="92"/>
      <c r="F36" s="92"/>
    </row>
    <row r="37" spans="1:6" ht="18" customHeight="1">
      <c r="A37" s="95" t="s">
        <v>140</v>
      </c>
      <c r="B37" s="94"/>
      <c r="C37" s="209"/>
      <c r="D37" s="209"/>
      <c r="E37" s="92"/>
      <c r="F37" s="92"/>
    </row>
    <row r="38" spans="1:6" ht="18" customHeight="1">
      <c r="A38" s="95" t="s">
        <v>141</v>
      </c>
      <c r="B38" s="94"/>
      <c r="C38" s="209"/>
      <c r="D38" s="209"/>
      <c r="E38" s="92"/>
      <c r="F38" s="92"/>
    </row>
    <row r="39" spans="1:6" s="58" customFormat="1" ht="18" customHeight="1">
      <c r="A39" s="95" t="s">
        <v>142</v>
      </c>
      <c r="B39" s="94"/>
      <c r="C39" s="209"/>
      <c r="D39" s="209"/>
      <c r="E39" s="92"/>
      <c r="F39" s="92"/>
    </row>
    <row r="40" spans="1:6" ht="18" customHeight="1">
      <c r="A40" s="153" t="s">
        <v>143</v>
      </c>
      <c r="B40" s="119"/>
      <c r="C40" s="212">
        <v>417</v>
      </c>
      <c r="D40" s="212">
        <v>54</v>
      </c>
      <c r="E40" s="92"/>
      <c r="F40" s="92">
        <f t="shared" si="1"/>
        <v>-87.050359712230218</v>
      </c>
    </row>
    <row r="41" spans="1:6" s="58" customFormat="1" ht="18" customHeight="1">
      <c r="A41" s="153" t="s">
        <v>144</v>
      </c>
      <c r="B41" s="119">
        <v>4200</v>
      </c>
      <c r="C41" s="212">
        <v>9595</v>
      </c>
      <c r="D41" s="212">
        <v>5640</v>
      </c>
      <c r="E41" s="92">
        <f t="shared" ref="E41:E44" si="3">+D41/B41*100</f>
        <v>134.28571428571428</v>
      </c>
      <c r="F41" s="92"/>
    </row>
    <row r="42" spans="1:6" ht="18" customHeight="1">
      <c r="A42" s="153" t="s">
        <v>145</v>
      </c>
      <c r="B42" s="119"/>
      <c r="C42" s="212">
        <v>13434</v>
      </c>
      <c r="D42" s="212">
        <v>31248</v>
      </c>
      <c r="E42" s="92"/>
      <c r="F42" s="92">
        <f t="shared" si="1"/>
        <v>132.60384100044661</v>
      </c>
    </row>
    <row r="43" spans="1:6" ht="18" customHeight="1">
      <c r="A43" s="152" t="s">
        <v>146</v>
      </c>
      <c r="B43" s="94"/>
      <c r="C43" s="209"/>
      <c r="D43" s="187"/>
      <c r="E43" s="92"/>
      <c r="F43" s="92"/>
    </row>
    <row r="44" spans="1:6" ht="18" customHeight="1">
      <c r="A44" s="153" t="s">
        <v>147</v>
      </c>
      <c r="B44" s="119">
        <v>10869</v>
      </c>
      <c r="C44" s="212">
        <v>6480</v>
      </c>
      <c r="D44" s="212">
        <v>5196</v>
      </c>
      <c r="E44" s="92">
        <f t="shared" si="3"/>
        <v>47.805685895666571</v>
      </c>
      <c r="F44" s="92">
        <f t="shared" si="1"/>
        <v>-19.814814814814817</v>
      </c>
    </row>
    <row r="45" spans="1:6" ht="13.5" customHeight="1"/>
    <row r="47" spans="1:6" ht="13.5" customHeight="1"/>
    <row r="48" spans="1:6" ht="13.5" customHeight="1"/>
  </sheetData>
  <mergeCells count="1">
    <mergeCell ref="A1:F1"/>
  </mergeCells>
  <phoneticPr fontId="38"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F43"/>
  <sheetViews>
    <sheetView showZeros="0" topLeftCell="A25" workbookViewId="0">
      <selection activeCell="J38" sqref="J38"/>
    </sheetView>
  </sheetViews>
  <sheetFormatPr defaultColWidth="9" defaultRowHeight="14.25"/>
  <cols>
    <col min="1" max="1" width="36.875" style="61" customWidth="1"/>
    <col min="2" max="2" width="16.625" style="61" hidden="1" customWidth="1"/>
    <col min="3" max="6" width="16.625" style="61" customWidth="1"/>
    <col min="7" max="16384" width="9" style="61"/>
  </cols>
  <sheetData>
    <row r="1" spans="1:6" ht="32.1" customHeight="1">
      <c r="A1" s="254" t="s">
        <v>3019</v>
      </c>
      <c r="B1" s="254"/>
      <c r="C1" s="254"/>
      <c r="D1" s="254"/>
      <c r="E1" s="254"/>
      <c r="F1" s="254"/>
    </row>
    <row r="2" spans="1:6" ht="24" customHeight="1">
      <c r="A2" s="98" t="s">
        <v>148</v>
      </c>
      <c r="B2" s="98"/>
      <c r="C2" s="98"/>
      <c r="D2" s="98"/>
      <c r="E2" s="98"/>
      <c r="F2" s="135" t="s">
        <v>108</v>
      </c>
    </row>
    <row r="3" spans="1:6" s="58" customFormat="1" ht="21.75" customHeight="1">
      <c r="A3" s="136" t="s">
        <v>6</v>
      </c>
      <c r="B3" s="136" t="s">
        <v>3017</v>
      </c>
      <c r="C3" s="136" t="s">
        <v>109</v>
      </c>
      <c r="D3" s="136" t="s">
        <v>3018</v>
      </c>
      <c r="E3" s="136" t="s">
        <v>110</v>
      </c>
      <c r="F3" s="136" t="s">
        <v>9</v>
      </c>
    </row>
    <row r="4" spans="1:6" s="59" customFormat="1" ht="18" customHeight="1">
      <c r="A4" s="137" t="s">
        <v>149</v>
      </c>
      <c r="B4" s="114">
        <v>629</v>
      </c>
      <c r="C4" s="114">
        <f>C5+C31+C36+C37+C38+C39+C40+C42</f>
        <v>13286</v>
      </c>
      <c r="D4" s="114">
        <f>D5+D31+D36+D37+D38+D39+D40+D42</f>
        <v>12557</v>
      </c>
      <c r="E4" s="92">
        <f>+D4/B4*100</f>
        <v>1996.3434022257552</v>
      </c>
      <c r="F4" s="92">
        <f>(D4-C4)/C4*100</f>
        <v>-5.4869787746500069</v>
      </c>
    </row>
    <row r="5" spans="1:6" s="58" customFormat="1" ht="18" customHeight="1">
      <c r="A5" s="138" t="s">
        <v>150</v>
      </c>
      <c r="B5" s="114"/>
      <c r="C5" s="114"/>
      <c r="D5" s="114"/>
      <c r="E5" s="92"/>
      <c r="F5" s="92"/>
    </row>
    <row r="6" spans="1:6" ht="18" customHeight="1">
      <c r="A6" s="139" t="s">
        <v>151</v>
      </c>
      <c r="B6" s="80"/>
      <c r="C6" s="80"/>
      <c r="D6" s="80"/>
      <c r="E6" s="140"/>
      <c r="F6" s="140">
        <v>0</v>
      </c>
    </row>
    <row r="7" spans="1:6" ht="18" customHeight="1">
      <c r="A7" s="141" t="s">
        <v>152</v>
      </c>
      <c r="B7" s="80"/>
      <c r="C7" s="79"/>
      <c r="D7" s="79"/>
      <c r="E7" s="140"/>
      <c r="F7" s="140"/>
    </row>
    <row r="8" spans="1:6" ht="18" customHeight="1">
      <c r="A8" s="141" t="s">
        <v>153</v>
      </c>
      <c r="B8" s="79"/>
      <c r="C8" s="79"/>
      <c r="D8" s="79"/>
      <c r="E8" s="140"/>
      <c r="F8" s="142">
        <v>0</v>
      </c>
    </row>
    <row r="9" spans="1:6" ht="18" customHeight="1">
      <c r="A9" s="141" t="s">
        <v>154</v>
      </c>
      <c r="B9" s="79">
        <v>0</v>
      </c>
      <c r="C9" s="79"/>
      <c r="D9" s="79"/>
      <c r="E9" s="140"/>
      <c r="F9" s="142"/>
    </row>
    <row r="10" spans="1:6" ht="18" customHeight="1">
      <c r="A10" s="141" t="s">
        <v>155</v>
      </c>
      <c r="B10" s="79"/>
      <c r="C10" s="79"/>
      <c r="D10" s="79"/>
      <c r="E10" s="140"/>
      <c r="F10" s="142">
        <v>0</v>
      </c>
    </row>
    <row r="11" spans="1:6" ht="18" customHeight="1">
      <c r="A11" s="118" t="s">
        <v>156</v>
      </c>
      <c r="B11" s="79"/>
      <c r="C11" s="79"/>
      <c r="D11" s="79"/>
      <c r="E11" s="140"/>
      <c r="F11" s="92"/>
    </row>
    <row r="12" spans="1:6" ht="18" customHeight="1">
      <c r="A12" s="118" t="s">
        <v>157</v>
      </c>
      <c r="B12" s="79"/>
      <c r="C12" s="79"/>
      <c r="D12" s="79"/>
      <c r="E12" s="140"/>
      <c r="F12" s="92"/>
    </row>
    <row r="13" spans="1:6" ht="18" customHeight="1">
      <c r="A13" s="143" t="s">
        <v>158</v>
      </c>
      <c r="B13" s="79"/>
      <c r="C13" s="79"/>
      <c r="D13" s="79"/>
      <c r="E13" s="140"/>
      <c r="F13" s="92"/>
    </row>
    <row r="14" spans="1:6" ht="18" customHeight="1">
      <c r="A14" s="118" t="s">
        <v>159</v>
      </c>
      <c r="B14" s="79"/>
      <c r="C14" s="79"/>
      <c r="D14" s="79"/>
      <c r="E14" s="140"/>
      <c r="F14" s="92"/>
    </row>
    <row r="15" spans="1:6" ht="18" customHeight="1">
      <c r="A15" s="118" t="s">
        <v>160</v>
      </c>
      <c r="B15" s="79"/>
      <c r="C15" s="79"/>
      <c r="D15" s="79"/>
      <c r="E15" s="140"/>
      <c r="F15" s="92"/>
    </row>
    <row r="16" spans="1:6" ht="18" customHeight="1">
      <c r="A16" s="118" t="s">
        <v>161</v>
      </c>
      <c r="B16" s="79"/>
      <c r="C16" s="79"/>
      <c r="D16" s="79"/>
      <c r="E16" s="140"/>
      <c r="F16" s="92"/>
    </row>
    <row r="17" spans="1:6" ht="18" customHeight="1">
      <c r="A17" s="118" t="s">
        <v>162</v>
      </c>
      <c r="B17" s="79"/>
      <c r="C17" s="79"/>
      <c r="D17" s="79"/>
      <c r="E17" s="140"/>
      <c r="F17" s="92"/>
    </row>
    <row r="18" spans="1:6" ht="18" customHeight="1">
      <c r="A18" s="118" t="s">
        <v>163</v>
      </c>
      <c r="B18" s="79"/>
      <c r="C18" s="79"/>
      <c r="D18" s="79"/>
      <c r="E18" s="140"/>
      <c r="F18" s="92"/>
    </row>
    <row r="19" spans="1:6" ht="18" customHeight="1">
      <c r="A19" s="118" t="s">
        <v>164</v>
      </c>
      <c r="B19" s="79"/>
      <c r="C19" s="79"/>
      <c r="D19" s="79"/>
      <c r="E19" s="140"/>
      <c r="F19" s="92"/>
    </row>
    <row r="20" spans="1:6" ht="18" customHeight="1">
      <c r="A20" s="118" t="s">
        <v>165</v>
      </c>
      <c r="B20" s="79"/>
      <c r="C20" s="79"/>
      <c r="D20" s="79"/>
      <c r="E20" s="140"/>
      <c r="F20" s="92"/>
    </row>
    <row r="21" spans="1:6" ht="18" customHeight="1">
      <c r="A21" s="118" t="s">
        <v>166</v>
      </c>
      <c r="B21" s="79"/>
      <c r="C21" s="79"/>
      <c r="D21" s="79"/>
      <c r="E21" s="140"/>
      <c r="F21" s="92"/>
    </row>
    <row r="22" spans="1:6" ht="18" customHeight="1">
      <c r="A22" s="118" t="s">
        <v>167</v>
      </c>
      <c r="B22" s="79"/>
      <c r="C22" s="79"/>
      <c r="D22" s="79"/>
      <c r="E22" s="140"/>
      <c r="F22" s="92"/>
    </row>
    <row r="23" spans="1:6" ht="18" customHeight="1">
      <c r="A23" s="118" t="s">
        <v>168</v>
      </c>
      <c r="B23" s="79"/>
      <c r="C23" s="79"/>
      <c r="D23" s="79"/>
      <c r="E23" s="140"/>
      <c r="F23" s="92"/>
    </row>
    <row r="24" spans="1:6" ht="18" customHeight="1">
      <c r="A24" s="118" t="s">
        <v>169</v>
      </c>
      <c r="B24" s="79"/>
      <c r="C24" s="79"/>
      <c r="D24" s="79"/>
      <c r="E24" s="140"/>
      <c r="F24" s="92"/>
    </row>
    <row r="25" spans="1:6" ht="18" customHeight="1">
      <c r="A25" s="118" t="s">
        <v>170</v>
      </c>
      <c r="B25" s="79"/>
      <c r="C25" s="79"/>
      <c r="D25" s="79"/>
      <c r="E25" s="140"/>
      <c r="F25" s="92"/>
    </row>
    <row r="26" spans="1:6" ht="18" customHeight="1">
      <c r="A26" s="118" t="s">
        <v>171</v>
      </c>
      <c r="B26" s="79"/>
      <c r="C26" s="79"/>
      <c r="D26" s="79"/>
      <c r="E26" s="140"/>
      <c r="F26" s="92"/>
    </row>
    <row r="27" spans="1:6" ht="18" customHeight="1">
      <c r="A27" s="104" t="s">
        <v>172</v>
      </c>
      <c r="B27" s="79"/>
      <c r="C27" s="79"/>
      <c r="D27" s="79"/>
      <c r="E27" s="140"/>
      <c r="F27" s="92"/>
    </row>
    <row r="28" spans="1:6" ht="18" customHeight="1">
      <c r="A28" s="118" t="s">
        <v>173</v>
      </c>
      <c r="B28" s="79"/>
      <c r="C28" s="79"/>
      <c r="D28" s="79"/>
      <c r="E28" s="140"/>
      <c r="F28" s="92"/>
    </row>
    <row r="29" spans="1:6" ht="18" customHeight="1">
      <c r="A29" s="118" t="s">
        <v>174</v>
      </c>
      <c r="B29" s="79"/>
      <c r="C29" s="79"/>
      <c r="D29" s="79"/>
      <c r="E29" s="140"/>
      <c r="F29" s="92"/>
    </row>
    <row r="30" spans="1:6" ht="18" customHeight="1">
      <c r="A30" s="95" t="s">
        <v>175</v>
      </c>
      <c r="B30" s="79"/>
      <c r="C30" s="79"/>
      <c r="D30" s="79"/>
      <c r="E30" s="140"/>
      <c r="F30" s="142"/>
    </row>
    <row r="31" spans="1:6" s="58" customFormat="1" ht="18" customHeight="1">
      <c r="A31" s="138" t="s">
        <v>176</v>
      </c>
      <c r="B31" s="114">
        <v>629</v>
      </c>
      <c r="C31" s="114">
        <v>616</v>
      </c>
      <c r="D31" s="114">
        <v>-56</v>
      </c>
      <c r="E31" s="92">
        <f>+D31/B31*100</f>
        <v>-8.9030206677265493</v>
      </c>
      <c r="F31" s="92">
        <f>(D31-C31)/C31*100</f>
        <v>-109.09090909090908</v>
      </c>
    </row>
    <row r="32" spans="1:6" ht="18" customHeight="1">
      <c r="A32" s="139" t="s">
        <v>177</v>
      </c>
      <c r="B32" s="80"/>
      <c r="C32" s="80"/>
      <c r="D32" s="80"/>
      <c r="E32" s="92"/>
      <c r="F32" s="92"/>
    </row>
    <row r="33" spans="1:6" ht="18" customHeight="1">
      <c r="A33" s="139" t="s">
        <v>178</v>
      </c>
      <c r="B33" s="80"/>
      <c r="C33" s="80">
        <v>3</v>
      </c>
      <c r="D33" s="80"/>
      <c r="E33" s="92"/>
      <c r="F33" s="92"/>
    </row>
    <row r="34" spans="1:6" ht="18" customHeight="1">
      <c r="A34" s="141" t="s">
        <v>179</v>
      </c>
      <c r="B34" s="79"/>
      <c r="C34" s="79"/>
      <c r="D34" s="80"/>
      <c r="E34" s="92"/>
      <c r="F34" s="92"/>
    </row>
    <row r="35" spans="1:6" ht="18" customHeight="1">
      <c r="A35" s="141" t="s">
        <v>180</v>
      </c>
      <c r="B35" s="79">
        <v>629</v>
      </c>
      <c r="C35" s="79">
        <v>613</v>
      </c>
      <c r="D35" s="80">
        <v>-56</v>
      </c>
      <c r="E35" s="92">
        <f t="shared" ref="E35" si="0">+D35/B35*100</f>
        <v>-8.9030206677265493</v>
      </c>
      <c r="F35" s="92">
        <f t="shared" ref="F35:F42" si="1">(D35-C35)/C35*100</f>
        <v>-109.13539967373573</v>
      </c>
    </row>
    <row r="36" spans="1:6" s="58" customFormat="1" ht="18" customHeight="1">
      <c r="A36" s="103" t="s">
        <v>181</v>
      </c>
      <c r="B36" s="144"/>
      <c r="C36" s="144"/>
      <c r="D36" s="144"/>
      <c r="E36" s="92"/>
      <c r="F36" s="92"/>
    </row>
    <row r="37" spans="1:6" s="58" customFormat="1" ht="18" customHeight="1">
      <c r="A37" s="103" t="s">
        <v>182</v>
      </c>
      <c r="B37" s="144"/>
      <c r="C37" s="144"/>
      <c r="D37" s="145"/>
      <c r="E37" s="92"/>
      <c r="F37" s="92"/>
    </row>
    <row r="38" spans="1:6" s="58" customFormat="1" ht="18" customHeight="1">
      <c r="A38" s="103" t="s">
        <v>183</v>
      </c>
      <c r="B38" s="114"/>
      <c r="C38" s="114">
        <v>5640</v>
      </c>
      <c r="D38" s="144">
        <v>1686</v>
      </c>
      <c r="E38" s="92"/>
      <c r="F38" s="92">
        <f t="shared" si="1"/>
        <v>-70.106382978723403</v>
      </c>
    </row>
    <row r="39" spans="1:6" s="58" customFormat="1" ht="18" customHeight="1">
      <c r="A39" s="103" t="s">
        <v>184</v>
      </c>
      <c r="B39" s="114"/>
      <c r="C39" s="114"/>
      <c r="D39" s="144"/>
      <c r="E39" s="92"/>
      <c r="F39" s="92"/>
    </row>
    <row r="40" spans="1:6" s="58" customFormat="1" ht="18" customHeight="1">
      <c r="A40" s="103" t="s">
        <v>185</v>
      </c>
      <c r="B40" s="144"/>
      <c r="C40" s="144">
        <v>1834</v>
      </c>
      <c r="D40" s="144">
        <v>4748</v>
      </c>
      <c r="E40" s="92"/>
      <c r="F40" s="92">
        <f t="shared" si="1"/>
        <v>158.8876772082879</v>
      </c>
    </row>
    <row r="41" spans="1:6" s="58" customFormat="1" ht="18" customHeight="1">
      <c r="A41" s="103" t="s">
        <v>186</v>
      </c>
      <c r="B41" s="144"/>
      <c r="C41" s="144"/>
      <c r="D41" s="144"/>
      <c r="E41" s="92"/>
      <c r="F41" s="92"/>
    </row>
    <row r="42" spans="1:6" s="58" customFormat="1" ht="18" customHeight="1">
      <c r="A42" s="103" t="s">
        <v>187</v>
      </c>
      <c r="B42" s="114"/>
      <c r="C42" s="114">
        <v>5196</v>
      </c>
      <c r="D42" s="144">
        <v>6179</v>
      </c>
      <c r="E42" s="92"/>
      <c r="F42" s="92">
        <f t="shared" si="1"/>
        <v>18.918398768283296</v>
      </c>
    </row>
    <row r="43" spans="1:6" s="58" customFormat="1" ht="18" customHeight="1">
      <c r="A43" s="103" t="s">
        <v>188</v>
      </c>
      <c r="B43" s="146"/>
      <c r="C43" s="144"/>
      <c r="D43" s="144"/>
      <c r="E43" s="140"/>
      <c r="F43" s="140"/>
    </row>
  </sheetData>
  <mergeCells count="1">
    <mergeCell ref="A1:F1"/>
  </mergeCells>
  <phoneticPr fontId="38"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Y227"/>
  <sheetViews>
    <sheetView showZeros="0" topLeftCell="B1" workbookViewId="0">
      <pane xSplit="1" ySplit="5" topLeftCell="C6" activePane="bottomRight" state="frozen"/>
      <selection activeCell="B1" sqref="B1"/>
      <selection pane="topRight" activeCell="C1" sqref="C1"/>
      <selection pane="bottomLeft" activeCell="B6" sqref="B6"/>
      <selection pane="bottomRight" activeCell="G216" sqref="G216"/>
    </sheetView>
  </sheetViews>
  <sheetFormatPr defaultColWidth="9.125" defaultRowHeight="13.5"/>
  <cols>
    <col min="1" max="1" width="9.5" style="120" customWidth="1"/>
    <col min="2" max="2" width="27" style="120" customWidth="1"/>
    <col min="3" max="3" width="10.5" style="120" customWidth="1"/>
    <col min="4" max="4" width="12.625" style="120" customWidth="1"/>
    <col min="5" max="5" width="9" style="122" customWidth="1"/>
    <col min="6" max="6" width="9.125" style="122" customWidth="1"/>
    <col min="7" max="7" width="10.375" style="122" customWidth="1"/>
    <col min="8" max="8" width="10" style="121" customWidth="1"/>
    <col min="9" max="10" width="15.5" style="122" hidden="1" customWidth="1"/>
    <col min="11" max="11" width="11.5" style="122" customWidth="1"/>
    <col min="12" max="12" width="15.5" style="122" customWidth="1"/>
    <col min="13" max="13" width="11.5" style="122" customWidth="1"/>
    <col min="14" max="19" width="15.5" style="120" hidden="1" customWidth="1"/>
    <col min="20" max="20" width="11.375" style="122" customWidth="1"/>
    <col min="21" max="21" width="11.75" style="122" customWidth="1"/>
    <col min="22" max="22" width="10.25" style="122" customWidth="1"/>
    <col min="23" max="23" width="9.75" style="122" customWidth="1"/>
    <col min="24" max="256" width="9.125" customWidth="1"/>
    <col min="257" max="257" width="9.5" customWidth="1"/>
    <col min="258" max="258" width="33" customWidth="1"/>
    <col min="259" max="279" width="15.5" customWidth="1"/>
    <col min="280" max="512" width="9.125" customWidth="1"/>
    <col min="513" max="513" width="9.5" customWidth="1"/>
    <col min="514" max="514" width="33" customWidth="1"/>
    <col min="515" max="535" width="15.5" customWidth="1"/>
    <col min="536" max="768" width="9.125" customWidth="1"/>
    <col min="769" max="769" width="9.5" customWidth="1"/>
    <col min="770" max="770" width="33" customWidth="1"/>
    <col min="771" max="791" width="15.5" customWidth="1"/>
    <col min="792" max="1024" width="9.125" customWidth="1"/>
    <col min="1025" max="1025" width="9.5" customWidth="1"/>
    <col min="1026" max="1026" width="33" customWidth="1"/>
    <col min="1027" max="1047" width="15.5" customWidth="1"/>
    <col min="1048" max="1280" width="9.125" customWidth="1"/>
    <col min="1281" max="1281" width="9.5" customWidth="1"/>
    <col min="1282" max="1282" width="33" customWidth="1"/>
    <col min="1283" max="1303" width="15.5" customWidth="1"/>
    <col min="1304" max="1536" width="9.125" customWidth="1"/>
    <col min="1537" max="1537" width="9.5" customWidth="1"/>
    <col min="1538" max="1538" width="33" customWidth="1"/>
    <col min="1539" max="1559" width="15.5" customWidth="1"/>
    <col min="1560" max="1792" width="9.125" customWidth="1"/>
    <col min="1793" max="1793" width="9.5" customWidth="1"/>
    <col min="1794" max="1794" width="33" customWidth="1"/>
    <col min="1795" max="1815" width="15.5" customWidth="1"/>
    <col min="1816" max="2048" width="9.125" customWidth="1"/>
    <col min="2049" max="2049" width="9.5" customWidth="1"/>
    <col min="2050" max="2050" width="33" customWidth="1"/>
    <col min="2051" max="2071" width="15.5" customWidth="1"/>
    <col min="2072" max="2304" width="9.125" customWidth="1"/>
    <col min="2305" max="2305" width="9.5" customWidth="1"/>
    <col min="2306" max="2306" width="33" customWidth="1"/>
    <col min="2307" max="2327" width="15.5" customWidth="1"/>
    <col min="2328" max="2560" width="9.125" customWidth="1"/>
    <col min="2561" max="2561" width="9.5" customWidth="1"/>
    <col min="2562" max="2562" width="33" customWidth="1"/>
    <col min="2563" max="2583" width="15.5" customWidth="1"/>
    <col min="2584" max="2816" width="9.125" customWidth="1"/>
    <col min="2817" max="2817" width="9.5" customWidth="1"/>
    <col min="2818" max="2818" width="33" customWidth="1"/>
    <col min="2819" max="2839" width="15.5" customWidth="1"/>
    <col min="2840" max="3072" width="9.125" customWidth="1"/>
    <col min="3073" max="3073" width="9.5" customWidth="1"/>
    <col min="3074" max="3074" width="33" customWidth="1"/>
    <col min="3075" max="3095" width="15.5" customWidth="1"/>
    <col min="3096" max="3328" width="9.125" customWidth="1"/>
    <col min="3329" max="3329" width="9.5" customWidth="1"/>
    <col min="3330" max="3330" width="33" customWidth="1"/>
    <col min="3331" max="3351" width="15.5" customWidth="1"/>
    <col min="3352" max="3584" width="9.125" customWidth="1"/>
    <col min="3585" max="3585" width="9.5" customWidth="1"/>
    <col min="3586" max="3586" width="33" customWidth="1"/>
    <col min="3587" max="3607" width="15.5" customWidth="1"/>
    <col min="3608" max="3840" width="9.125" customWidth="1"/>
    <col min="3841" max="3841" width="9.5" customWidth="1"/>
    <col min="3842" max="3842" width="33" customWidth="1"/>
    <col min="3843" max="3863" width="15.5" customWidth="1"/>
    <col min="3864" max="4096" width="9.125" customWidth="1"/>
    <col min="4097" max="4097" width="9.5" customWidth="1"/>
    <col min="4098" max="4098" width="33" customWidth="1"/>
    <col min="4099" max="4119" width="15.5" customWidth="1"/>
    <col min="4120" max="4352" width="9.125" customWidth="1"/>
    <col min="4353" max="4353" width="9.5" customWidth="1"/>
    <col min="4354" max="4354" width="33" customWidth="1"/>
    <col min="4355" max="4375" width="15.5" customWidth="1"/>
    <col min="4376" max="4608" width="9.125" customWidth="1"/>
    <col min="4609" max="4609" width="9.5" customWidth="1"/>
    <col min="4610" max="4610" width="33" customWidth="1"/>
    <col min="4611" max="4631" width="15.5" customWidth="1"/>
    <col min="4632" max="4864" width="9.125" customWidth="1"/>
    <col min="4865" max="4865" width="9.5" customWidth="1"/>
    <col min="4866" max="4866" width="33" customWidth="1"/>
    <col min="4867" max="4887" width="15.5" customWidth="1"/>
    <col min="4888" max="5120" width="9.125" customWidth="1"/>
    <col min="5121" max="5121" width="9.5" customWidth="1"/>
    <col min="5122" max="5122" width="33" customWidth="1"/>
    <col min="5123" max="5143" width="15.5" customWidth="1"/>
    <col min="5144" max="5376" width="9.125" customWidth="1"/>
    <col min="5377" max="5377" width="9.5" customWidth="1"/>
    <col min="5378" max="5378" width="33" customWidth="1"/>
    <col min="5379" max="5399" width="15.5" customWidth="1"/>
    <col min="5400" max="5632" width="9.125" customWidth="1"/>
    <col min="5633" max="5633" width="9.5" customWidth="1"/>
    <col min="5634" max="5634" width="33" customWidth="1"/>
    <col min="5635" max="5655" width="15.5" customWidth="1"/>
    <col min="5656" max="5888" width="9.125" customWidth="1"/>
    <col min="5889" max="5889" width="9.5" customWidth="1"/>
    <col min="5890" max="5890" width="33" customWidth="1"/>
    <col min="5891" max="5911" width="15.5" customWidth="1"/>
    <col min="5912" max="6144" width="9.125" customWidth="1"/>
    <col min="6145" max="6145" width="9.5" customWidth="1"/>
    <col min="6146" max="6146" width="33" customWidth="1"/>
    <col min="6147" max="6167" width="15.5" customWidth="1"/>
    <col min="6168" max="6400" width="9.125" customWidth="1"/>
    <col min="6401" max="6401" width="9.5" customWidth="1"/>
    <col min="6402" max="6402" width="33" customWidth="1"/>
    <col min="6403" max="6423" width="15.5" customWidth="1"/>
    <col min="6424" max="6656" width="9.125" customWidth="1"/>
    <col min="6657" max="6657" width="9.5" customWidth="1"/>
    <col min="6658" max="6658" width="33" customWidth="1"/>
    <col min="6659" max="6679" width="15.5" customWidth="1"/>
    <col min="6680" max="6912" width="9.125" customWidth="1"/>
    <col min="6913" max="6913" width="9.5" customWidth="1"/>
    <col min="6914" max="6914" width="33" customWidth="1"/>
    <col min="6915" max="6935" width="15.5" customWidth="1"/>
    <col min="6936" max="7168" width="9.125" customWidth="1"/>
    <col min="7169" max="7169" width="9.5" customWidth="1"/>
    <col min="7170" max="7170" width="33" customWidth="1"/>
    <col min="7171" max="7191" width="15.5" customWidth="1"/>
    <col min="7192" max="7424" width="9.125" customWidth="1"/>
    <col min="7425" max="7425" width="9.5" customWidth="1"/>
    <col min="7426" max="7426" width="33" customWidth="1"/>
    <col min="7427" max="7447" width="15.5" customWidth="1"/>
    <col min="7448" max="7680" width="9.125" customWidth="1"/>
    <col min="7681" max="7681" width="9.5" customWidth="1"/>
    <col min="7682" max="7682" width="33" customWidth="1"/>
    <col min="7683" max="7703" width="15.5" customWidth="1"/>
    <col min="7704" max="7936" width="9.125" customWidth="1"/>
    <col min="7937" max="7937" width="9.5" customWidth="1"/>
    <col min="7938" max="7938" width="33" customWidth="1"/>
    <col min="7939" max="7959" width="15.5" customWidth="1"/>
    <col min="7960" max="8192" width="9.125" customWidth="1"/>
    <col min="8193" max="8193" width="9.5" customWidth="1"/>
    <col min="8194" max="8194" width="33" customWidth="1"/>
    <col min="8195" max="8215" width="15.5" customWidth="1"/>
    <col min="8216" max="8448" width="9.125" customWidth="1"/>
    <col min="8449" max="8449" width="9.5" customWidth="1"/>
    <col min="8450" max="8450" width="33" customWidth="1"/>
    <col min="8451" max="8471" width="15.5" customWidth="1"/>
    <col min="8472" max="8704" width="9.125" customWidth="1"/>
    <col min="8705" max="8705" width="9.5" customWidth="1"/>
    <col min="8706" max="8706" width="33" customWidth="1"/>
    <col min="8707" max="8727" width="15.5" customWidth="1"/>
    <col min="8728" max="8960" width="9.125" customWidth="1"/>
    <col min="8961" max="8961" width="9.5" customWidth="1"/>
    <col min="8962" max="8962" width="33" customWidth="1"/>
    <col min="8963" max="8983" width="15.5" customWidth="1"/>
    <col min="8984" max="9216" width="9.125" customWidth="1"/>
    <col min="9217" max="9217" width="9.5" customWidth="1"/>
    <col min="9218" max="9218" width="33" customWidth="1"/>
    <col min="9219" max="9239" width="15.5" customWidth="1"/>
    <col min="9240" max="9472" width="9.125" customWidth="1"/>
    <col min="9473" max="9473" width="9.5" customWidth="1"/>
    <col min="9474" max="9474" width="33" customWidth="1"/>
    <col min="9475" max="9495" width="15.5" customWidth="1"/>
    <col min="9496" max="9728" width="9.125" customWidth="1"/>
    <col min="9729" max="9729" width="9.5" customWidth="1"/>
    <col min="9730" max="9730" width="33" customWidth="1"/>
    <col min="9731" max="9751" width="15.5" customWidth="1"/>
    <col min="9752" max="9984" width="9.125" customWidth="1"/>
    <col min="9985" max="9985" width="9.5" customWidth="1"/>
    <col min="9986" max="9986" width="33" customWidth="1"/>
    <col min="9987" max="10007" width="15.5" customWidth="1"/>
    <col min="10008" max="10240" width="9.125" customWidth="1"/>
    <col min="10241" max="10241" width="9.5" customWidth="1"/>
    <col min="10242" max="10242" width="33" customWidth="1"/>
    <col min="10243" max="10263" width="15.5" customWidth="1"/>
    <col min="10264" max="10496" width="9.125" customWidth="1"/>
    <col min="10497" max="10497" width="9.5" customWidth="1"/>
    <col min="10498" max="10498" width="33" customWidth="1"/>
    <col min="10499" max="10519" width="15.5" customWidth="1"/>
    <col min="10520" max="10752" width="9.125" customWidth="1"/>
    <col min="10753" max="10753" width="9.5" customWidth="1"/>
    <col min="10754" max="10754" width="33" customWidth="1"/>
    <col min="10755" max="10775" width="15.5" customWidth="1"/>
    <col min="10776" max="11008" width="9.125" customWidth="1"/>
    <col min="11009" max="11009" width="9.5" customWidth="1"/>
    <col min="11010" max="11010" width="33" customWidth="1"/>
    <col min="11011" max="11031" width="15.5" customWidth="1"/>
    <col min="11032" max="11264" width="9.125" customWidth="1"/>
    <col min="11265" max="11265" width="9.5" customWidth="1"/>
    <col min="11266" max="11266" width="33" customWidth="1"/>
    <col min="11267" max="11287" width="15.5" customWidth="1"/>
    <col min="11288" max="11520" width="9.125" customWidth="1"/>
    <col min="11521" max="11521" width="9.5" customWidth="1"/>
    <col min="11522" max="11522" width="33" customWidth="1"/>
    <col min="11523" max="11543" width="15.5" customWidth="1"/>
    <col min="11544" max="11776" width="9.125" customWidth="1"/>
    <col min="11777" max="11777" width="9.5" customWidth="1"/>
    <col min="11778" max="11778" width="33" customWidth="1"/>
    <col min="11779" max="11799" width="15.5" customWidth="1"/>
    <col min="11800" max="12032" width="9.125" customWidth="1"/>
    <col min="12033" max="12033" width="9.5" customWidth="1"/>
    <col min="12034" max="12034" width="33" customWidth="1"/>
    <col min="12035" max="12055" width="15.5" customWidth="1"/>
    <col min="12056" max="12288" width="9.125" customWidth="1"/>
    <col min="12289" max="12289" width="9.5" customWidth="1"/>
    <col min="12290" max="12290" width="33" customWidth="1"/>
    <col min="12291" max="12311" width="15.5" customWidth="1"/>
    <col min="12312" max="12544" width="9.125" customWidth="1"/>
    <col min="12545" max="12545" width="9.5" customWidth="1"/>
    <col min="12546" max="12546" width="33" customWidth="1"/>
    <col min="12547" max="12567" width="15.5" customWidth="1"/>
    <col min="12568" max="12800" width="9.125" customWidth="1"/>
    <col min="12801" max="12801" width="9.5" customWidth="1"/>
    <col min="12802" max="12802" width="33" customWidth="1"/>
    <col min="12803" max="12823" width="15.5" customWidth="1"/>
    <col min="12824" max="13056" width="9.125" customWidth="1"/>
    <col min="13057" max="13057" width="9.5" customWidth="1"/>
    <col min="13058" max="13058" width="33" customWidth="1"/>
    <col min="13059" max="13079" width="15.5" customWidth="1"/>
    <col min="13080" max="13312" width="9.125" customWidth="1"/>
    <col min="13313" max="13313" width="9.5" customWidth="1"/>
    <col min="13314" max="13314" width="33" customWidth="1"/>
    <col min="13315" max="13335" width="15.5" customWidth="1"/>
    <col min="13336" max="13568" width="9.125" customWidth="1"/>
    <col min="13569" max="13569" width="9.5" customWidth="1"/>
    <col min="13570" max="13570" width="33" customWidth="1"/>
    <col min="13571" max="13591" width="15.5" customWidth="1"/>
    <col min="13592" max="13824" width="9.125" customWidth="1"/>
    <col min="13825" max="13825" width="9.5" customWidth="1"/>
    <col min="13826" max="13826" width="33" customWidth="1"/>
    <col min="13827" max="13847" width="15.5" customWidth="1"/>
    <col min="13848" max="14080" width="9.125" customWidth="1"/>
    <col min="14081" max="14081" width="9.5" customWidth="1"/>
    <col min="14082" max="14082" width="33" customWidth="1"/>
    <col min="14083" max="14103" width="15.5" customWidth="1"/>
    <col min="14104" max="14336" width="9.125" customWidth="1"/>
    <col min="14337" max="14337" width="9.5" customWidth="1"/>
    <col min="14338" max="14338" width="33" customWidth="1"/>
    <col min="14339" max="14359" width="15.5" customWidth="1"/>
    <col min="14360" max="14592" width="9.125" customWidth="1"/>
    <col min="14593" max="14593" width="9.5" customWidth="1"/>
    <col min="14594" max="14594" width="33" customWidth="1"/>
    <col min="14595" max="14615" width="15.5" customWidth="1"/>
    <col min="14616" max="14848" width="9.125" customWidth="1"/>
    <col min="14849" max="14849" width="9.5" customWidth="1"/>
    <col min="14850" max="14850" width="33" customWidth="1"/>
    <col min="14851" max="14871" width="15.5" customWidth="1"/>
    <col min="14872" max="15104" width="9.125" customWidth="1"/>
    <col min="15105" max="15105" width="9.5" customWidth="1"/>
    <col min="15106" max="15106" width="33" customWidth="1"/>
    <col min="15107" max="15127" width="15.5" customWidth="1"/>
    <col min="15128" max="15360" width="9.125" customWidth="1"/>
    <col min="15361" max="15361" width="9.5" customWidth="1"/>
    <col min="15362" max="15362" width="33" customWidth="1"/>
    <col min="15363" max="15383" width="15.5" customWidth="1"/>
    <col min="15384" max="15616" width="9.125" customWidth="1"/>
    <col min="15617" max="15617" width="9.5" customWidth="1"/>
    <col min="15618" max="15618" width="33" customWidth="1"/>
    <col min="15619" max="15639" width="15.5" customWidth="1"/>
    <col min="15640" max="15872" width="9.125" customWidth="1"/>
    <col min="15873" max="15873" width="9.5" customWidth="1"/>
    <col min="15874" max="15874" width="33" customWidth="1"/>
    <col min="15875" max="15895" width="15.5" customWidth="1"/>
    <col min="15896" max="16128" width="9.125" customWidth="1"/>
    <col min="16129" max="16129" width="9.5" customWidth="1"/>
    <col min="16130" max="16130" width="33" customWidth="1"/>
    <col min="16131" max="16151" width="15.5" customWidth="1"/>
    <col min="16152" max="16384" width="9.125" customWidth="1"/>
  </cols>
  <sheetData>
    <row r="1" spans="1:23" s="120" customFormat="1" ht="33.950000000000003" customHeight="1">
      <c r="A1" s="264" t="s">
        <v>3032</v>
      </c>
      <c r="B1" s="264"/>
      <c r="C1" s="264"/>
      <c r="D1" s="264"/>
      <c r="E1" s="264"/>
      <c r="F1" s="264"/>
      <c r="G1" s="264"/>
      <c r="H1" s="264"/>
      <c r="I1" s="264"/>
      <c r="J1" s="264"/>
      <c r="K1" s="264"/>
      <c r="L1" s="264"/>
      <c r="M1" s="264"/>
      <c r="N1" s="264"/>
      <c r="O1" s="264"/>
      <c r="P1" s="264"/>
      <c r="Q1" s="264"/>
      <c r="R1" s="264"/>
      <c r="S1" s="264"/>
      <c r="T1" s="264"/>
      <c r="U1" s="264"/>
      <c r="V1" s="264"/>
      <c r="W1" s="264"/>
    </row>
    <row r="2" spans="1:23" ht="17.25" customHeight="1">
      <c r="A2" s="265" t="s">
        <v>2999</v>
      </c>
      <c r="B2" s="266"/>
      <c r="C2" s="266"/>
      <c r="D2" s="266"/>
      <c r="E2" s="266"/>
      <c r="F2" s="266"/>
      <c r="G2" s="266"/>
      <c r="H2" s="266"/>
      <c r="I2" s="266"/>
      <c r="J2" s="266"/>
      <c r="K2" s="266"/>
      <c r="L2" s="266"/>
      <c r="M2" s="266"/>
      <c r="N2" s="266"/>
      <c r="O2" s="266"/>
      <c r="P2" s="266"/>
      <c r="Q2" s="266"/>
      <c r="R2" s="266"/>
      <c r="S2" s="266"/>
      <c r="T2" s="266"/>
      <c r="U2" s="266"/>
      <c r="V2" s="266"/>
      <c r="W2" s="266"/>
    </row>
    <row r="3" spans="1:23" ht="17.25" customHeight="1">
      <c r="A3" s="267" t="s">
        <v>189</v>
      </c>
      <c r="B3" s="271" t="s">
        <v>190</v>
      </c>
      <c r="C3" s="274" t="s">
        <v>191</v>
      </c>
      <c r="D3" s="267" t="s">
        <v>192</v>
      </c>
      <c r="E3" s="267"/>
      <c r="F3" s="267"/>
      <c r="G3" s="267"/>
      <c r="H3" s="268"/>
      <c r="I3" s="267"/>
      <c r="J3" s="267"/>
      <c r="K3" s="267"/>
      <c r="L3" s="267"/>
      <c r="M3" s="267"/>
      <c r="N3" s="267"/>
      <c r="O3" s="267"/>
      <c r="P3" s="267"/>
      <c r="Q3" s="267"/>
      <c r="R3" s="267"/>
      <c r="S3" s="267"/>
      <c r="T3" s="256" t="s">
        <v>193</v>
      </c>
      <c r="U3" s="260" t="s">
        <v>194</v>
      </c>
      <c r="V3" s="260" t="s">
        <v>195</v>
      </c>
      <c r="W3" s="260" t="s">
        <v>196</v>
      </c>
    </row>
    <row r="4" spans="1:23" ht="11.25" customHeight="1">
      <c r="A4" s="269"/>
      <c r="B4" s="272"/>
      <c r="C4" s="262"/>
      <c r="D4" s="256" t="s">
        <v>197</v>
      </c>
      <c r="E4" s="256" t="s">
        <v>198</v>
      </c>
      <c r="F4" s="256" t="s">
        <v>199</v>
      </c>
      <c r="G4" s="258" t="s">
        <v>200</v>
      </c>
      <c r="H4" s="262" t="s">
        <v>201</v>
      </c>
      <c r="I4" s="256" t="s">
        <v>102</v>
      </c>
      <c r="J4" s="256" t="s">
        <v>202</v>
      </c>
      <c r="K4" s="256" t="s">
        <v>104</v>
      </c>
      <c r="L4" s="256" t="s">
        <v>203</v>
      </c>
      <c r="M4" s="256" t="s">
        <v>204</v>
      </c>
      <c r="N4" s="256" t="s">
        <v>205</v>
      </c>
      <c r="O4" s="256" t="s">
        <v>206</v>
      </c>
      <c r="P4" s="258" t="s">
        <v>207</v>
      </c>
      <c r="Q4" s="260" t="s">
        <v>183</v>
      </c>
      <c r="R4" s="256" t="s">
        <v>208</v>
      </c>
      <c r="S4" s="256" t="s">
        <v>209</v>
      </c>
      <c r="T4" s="263"/>
      <c r="U4" s="262"/>
      <c r="V4" s="262"/>
      <c r="W4" s="262"/>
    </row>
    <row r="5" spans="1:23" ht="23.25" customHeight="1">
      <c r="A5" s="270"/>
      <c r="B5" s="273"/>
      <c r="C5" s="261"/>
      <c r="D5" s="257"/>
      <c r="E5" s="257"/>
      <c r="F5" s="257"/>
      <c r="G5" s="259"/>
      <c r="H5" s="261"/>
      <c r="I5" s="257"/>
      <c r="J5" s="257"/>
      <c r="K5" s="257"/>
      <c r="L5" s="257"/>
      <c r="M5" s="257"/>
      <c r="N5" s="257"/>
      <c r="O5" s="257"/>
      <c r="P5" s="259"/>
      <c r="Q5" s="261"/>
      <c r="R5" s="257"/>
      <c r="S5" s="257"/>
      <c r="T5" s="257"/>
      <c r="U5" s="261"/>
      <c r="V5" s="261"/>
      <c r="W5" s="261"/>
    </row>
    <row r="6" spans="1:23" ht="17.100000000000001" customHeight="1">
      <c r="A6" s="124"/>
      <c r="B6" s="123" t="s">
        <v>210</v>
      </c>
      <c r="C6" s="125">
        <f t="shared" ref="C6:W6" si="0">SUM(C7,C36,C45,C51,C64,C75,C86,C92,C112,C125,C142,C149,C161,C169,C178,C183,C189,C199,C206,C210,C216,C217,C220,C224)</f>
        <v>207325</v>
      </c>
      <c r="D6" s="215">
        <f t="shared" si="0"/>
        <v>175418</v>
      </c>
      <c r="E6" s="215">
        <f t="shared" si="0"/>
        <v>422</v>
      </c>
      <c r="F6" s="217">
        <f t="shared" si="0"/>
        <v>40544</v>
      </c>
      <c r="G6" s="217">
        <f t="shared" si="0"/>
        <v>76850</v>
      </c>
      <c r="H6" s="217">
        <f t="shared" si="0"/>
        <v>5196</v>
      </c>
      <c r="I6" s="217">
        <f t="shared" si="0"/>
        <v>0</v>
      </c>
      <c r="J6" s="217">
        <f t="shared" si="0"/>
        <v>0</v>
      </c>
      <c r="K6" s="217">
        <f t="shared" si="0"/>
        <v>27500</v>
      </c>
      <c r="L6" s="217">
        <f t="shared" si="0"/>
        <v>0</v>
      </c>
      <c r="M6" s="215">
        <f t="shared" si="0"/>
        <v>24906</v>
      </c>
      <c r="N6" s="125">
        <f t="shared" si="0"/>
        <v>0</v>
      </c>
      <c r="O6" s="125">
        <f t="shared" si="0"/>
        <v>0</v>
      </c>
      <c r="P6" s="125">
        <f t="shared" si="0"/>
        <v>0</v>
      </c>
      <c r="Q6" s="125">
        <f t="shared" si="0"/>
        <v>0</v>
      </c>
      <c r="R6" s="125">
        <f t="shared" si="0"/>
        <v>0</v>
      </c>
      <c r="S6" s="125">
        <f t="shared" si="0"/>
        <v>0</v>
      </c>
      <c r="T6" s="125">
        <f t="shared" si="0"/>
        <v>382743</v>
      </c>
      <c r="U6" s="125">
        <f t="shared" si="0"/>
        <v>351658</v>
      </c>
      <c r="V6" s="125">
        <f t="shared" si="0"/>
        <v>31085</v>
      </c>
      <c r="W6" s="125">
        <f t="shared" si="0"/>
        <v>6179</v>
      </c>
    </row>
    <row r="7" spans="1:23" ht="17.100000000000001" customHeight="1">
      <c r="A7" s="124">
        <v>201</v>
      </c>
      <c r="B7" s="127" t="s">
        <v>211</v>
      </c>
      <c r="C7" s="215">
        <f t="shared" ref="C7:W7" si="1">SUM(C8:C35)</f>
        <v>15114</v>
      </c>
      <c r="D7" s="125">
        <f t="shared" si="1"/>
        <v>10227</v>
      </c>
      <c r="E7" s="125">
        <f t="shared" si="1"/>
        <v>0</v>
      </c>
      <c r="F7" s="126">
        <f t="shared" si="1"/>
        <v>443</v>
      </c>
      <c r="G7" s="126">
        <f t="shared" si="1"/>
        <v>181</v>
      </c>
      <c r="H7" s="126">
        <f t="shared" si="1"/>
        <v>378</v>
      </c>
      <c r="I7" s="126">
        <f t="shared" si="1"/>
        <v>0</v>
      </c>
      <c r="J7" s="126">
        <f t="shared" si="1"/>
        <v>0</v>
      </c>
      <c r="K7" s="126">
        <f t="shared" si="1"/>
        <v>0</v>
      </c>
      <c r="L7" s="126">
        <f t="shared" si="1"/>
        <v>0</v>
      </c>
      <c r="M7" s="125">
        <f t="shared" si="1"/>
        <v>9225</v>
      </c>
      <c r="N7" s="125">
        <f t="shared" si="1"/>
        <v>0</v>
      </c>
      <c r="O7" s="125">
        <f t="shared" si="1"/>
        <v>0</v>
      </c>
      <c r="P7" s="126">
        <f t="shared" si="1"/>
        <v>0</v>
      </c>
      <c r="Q7" s="126">
        <f t="shared" si="1"/>
        <v>0</v>
      </c>
      <c r="R7" s="126">
        <f t="shared" si="1"/>
        <v>0</v>
      </c>
      <c r="S7" s="125">
        <f t="shared" si="1"/>
        <v>0</v>
      </c>
      <c r="T7" s="125">
        <f t="shared" si="1"/>
        <v>25341</v>
      </c>
      <c r="U7" s="125">
        <f t="shared" si="1"/>
        <v>24718</v>
      </c>
      <c r="V7" s="125">
        <f t="shared" si="1"/>
        <v>623</v>
      </c>
      <c r="W7" s="125">
        <f t="shared" si="1"/>
        <v>109</v>
      </c>
    </row>
    <row r="8" spans="1:23" ht="17.100000000000001" customHeight="1">
      <c r="A8" s="124">
        <v>20101</v>
      </c>
      <c r="B8" s="128" t="s">
        <v>212</v>
      </c>
      <c r="C8" s="129">
        <v>988</v>
      </c>
      <c r="D8" s="125">
        <f t="shared" ref="D8:D35" si="2">SUM(E8:S8)</f>
        <v>26</v>
      </c>
      <c r="E8" s="129">
        <v>0</v>
      </c>
      <c r="F8" s="130">
        <v>0</v>
      </c>
      <c r="G8" s="130"/>
      <c r="H8" s="126">
        <v>0</v>
      </c>
      <c r="I8" s="126">
        <v>0</v>
      </c>
      <c r="J8" s="130">
        <v>0</v>
      </c>
      <c r="K8" s="130">
        <v>0</v>
      </c>
      <c r="L8" s="126">
        <v>0</v>
      </c>
      <c r="M8" s="129">
        <v>26</v>
      </c>
      <c r="N8" s="129">
        <v>0</v>
      </c>
      <c r="O8" s="125">
        <v>0</v>
      </c>
      <c r="P8" s="130">
        <v>0</v>
      </c>
      <c r="Q8" s="126">
        <v>0</v>
      </c>
      <c r="R8" s="130">
        <v>0</v>
      </c>
      <c r="S8" s="129">
        <v>0</v>
      </c>
      <c r="T8" s="125">
        <v>1014</v>
      </c>
      <c r="U8" s="125">
        <v>1014</v>
      </c>
      <c r="V8" s="125">
        <f t="shared" ref="V8:V35" si="3">T8-U8</f>
        <v>0</v>
      </c>
      <c r="W8" s="125">
        <v>0</v>
      </c>
    </row>
    <row r="9" spans="1:23" ht="17.100000000000001" customHeight="1">
      <c r="A9" s="124">
        <v>20102</v>
      </c>
      <c r="B9" s="128" t="s">
        <v>213</v>
      </c>
      <c r="C9" s="129">
        <v>318</v>
      </c>
      <c r="D9" s="125">
        <f t="shared" si="2"/>
        <v>97</v>
      </c>
      <c r="E9" s="129">
        <v>0</v>
      </c>
      <c r="F9" s="130">
        <v>0</v>
      </c>
      <c r="G9" s="130">
        <v>0</v>
      </c>
      <c r="H9" s="126">
        <v>0</v>
      </c>
      <c r="I9" s="126">
        <v>0</v>
      </c>
      <c r="J9" s="130">
        <v>0</v>
      </c>
      <c r="K9" s="130">
        <v>0</v>
      </c>
      <c r="L9" s="126">
        <v>0</v>
      </c>
      <c r="M9" s="129">
        <v>97</v>
      </c>
      <c r="N9" s="129">
        <v>0</v>
      </c>
      <c r="O9" s="125">
        <v>0</v>
      </c>
      <c r="P9" s="130">
        <v>0</v>
      </c>
      <c r="Q9" s="126">
        <v>0</v>
      </c>
      <c r="R9" s="130">
        <v>0</v>
      </c>
      <c r="S9" s="129">
        <v>0</v>
      </c>
      <c r="T9" s="125">
        <v>415</v>
      </c>
      <c r="U9" s="125">
        <v>415</v>
      </c>
      <c r="V9" s="125">
        <f t="shared" si="3"/>
        <v>0</v>
      </c>
      <c r="W9" s="125">
        <v>0</v>
      </c>
    </row>
    <row r="10" spans="1:23" ht="17.100000000000001" customHeight="1">
      <c r="A10" s="124">
        <v>20103</v>
      </c>
      <c r="B10" s="128" t="s">
        <v>214</v>
      </c>
      <c r="C10" s="129">
        <v>4857</v>
      </c>
      <c r="D10" s="125">
        <f t="shared" si="2"/>
        <v>3136</v>
      </c>
      <c r="E10" s="129">
        <v>0</v>
      </c>
      <c r="F10" s="130">
        <v>443</v>
      </c>
      <c r="G10" s="130">
        <v>0</v>
      </c>
      <c r="H10" s="126">
        <v>378</v>
      </c>
      <c r="I10" s="126">
        <v>0</v>
      </c>
      <c r="J10" s="130">
        <v>0</v>
      </c>
      <c r="K10" s="130">
        <v>0</v>
      </c>
      <c r="L10" s="126"/>
      <c r="M10" s="129">
        <v>2315</v>
      </c>
      <c r="N10" s="129">
        <v>0</v>
      </c>
      <c r="O10" s="125">
        <v>0</v>
      </c>
      <c r="P10" s="130">
        <v>0</v>
      </c>
      <c r="Q10" s="126">
        <v>0</v>
      </c>
      <c r="R10" s="130">
        <v>0</v>
      </c>
      <c r="S10" s="129">
        <v>0</v>
      </c>
      <c r="T10" s="125">
        <v>7993</v>
      </c>
      <c r="U10" s="125">
        <v>7988</v>
      </c>
      <c r="V10" s="125">
        <f t="shared" si="3"/>
        <v>5</v>
      </c>
      <c r="W10" s="125">
        <v>5</v>
      </c>
    </row>
    <row r="11" spans="1:23" ht="17.100000000000001" customHeight="1">
      <c r="A11" s="124">
        <v>20104</v>
      </c>
      <c r="B11" s="128" t="s">
        <v>215</v>
      </c>
      <c r="C11" s="129">
        <v>386</v>
      </c>
      <c r="D11" s="125">
        <f t="shared" si="2"/>
        <v>55</v>
      </c>
      <c r="E11" s="129">
        <v>0</v>
      </c>
      <c r="F11" s="130">
        <v>0</v>
      </c>
      <c r="G11" s="130"/>
      <c r="H11" s="126">
        <v>0</v>
      </c>
      <c r="I11" s="126">
        <v>0</v>
      </c>
      <c r="J11" s="130">
        <v>0</v>
      </c>
      <c r="K11" s="130">
        <v>0</v>
      </c>
      <c r="L11" s="126">
        <v>0</v>
      </c>
      <c r="M11" s="129">
        <v>55</v>
      </c>
      <c r="N11" s="129">
        <v>0</v>
      </c>
      <c r="O11" s="125">
        <v>0</v>
      </c>
      <c r="P11" s="130">
        <v>0</v>
      </c>
      <c r="Q11" s="126">
        <v>0</v>
      </c>
      <c r="R11" s="130">
        <v>0</v>
      </c>
      <c r="S11" s="129">
        <v>0</v>
      </c>
      <c r="T11" s="125">
        <v>441</v>
      </c>
      <c r="U11" s="125">
        <v>441</v>
      </c>
      <c r="V11" s="125">
        <f t="shared" si="3"/>
        <v>0</v>
      </c>
      <c r="W11" s="125">
        <v>0</v>
      </c>
    </row>
    <row r="12" spans="1:23" ht="17.100000000000001" customHeight="1">
      <c r="A12" s="124">
        <v>20105</v>
      </c>
      <c r="B12" s="128" t="s">
        <v>216</v>
      </c>
      <c r="C12" s="129">
        <v>522</v>
      </c>
      <c r="D12" s="125">
        <f t="shared" si="2"/>
        <v>-36</v>
      </c>
      <c r="E12" s="129">
        <v>0</v>
      </c>
      <c r="F12" s="130">
        <v>0</v>
      </c>
      <c r="G12" s="130">
        <v>0</v>
      </c>
      <c r="H12" s="126">
        <v>0</v>
      </c>
      <c r="I12" s="126">
        <v>0</v>
      </c>
      <c r="J12" s="130">
        <v>0</v>
      </c>
      <c r="K12" s="130">
        <v>0</v>
      </c>
      <c r="L12" s="126">
        <v>0</v>
      </c>
      <c r="M12" s="129">
        <v>-36</v>
      </c>
      <c r="N12" s="129">
        <v>0</v>
      </c>
      <c r="O12" s="125">
        <v>0</v>
      </c>
      <c r="P12" s="130">
        <v>0</v>
      </c>
      <c r="Q12" s="126">
        <v>0</v>
      </c>
      <c r="R12" s="130">
        <v>0</v>
      </c>
      <c r="S12" s="129">
        <v>0</v>
      </c>
      <c r="T12" s="125">
        <v>486</v>
      </c>
      <c r="U12" s="125">
        <v>486</v>
      </c>
      <c r="V12" s="125">
        <f t="shared" si="3"/>
        <v>0</v>
      </c>
      <c r="W12" s="125">
        <v>0</v>
      </c>
    </row>
    <row r="13" spans="1:23" ht="17.100000000000001" customHeight="1">
      <c r="A13" s="124">
        <v>20106</v>
      </c>
      <c r="B13" s="128" t="s">
        <v>217</v>
      </c>
      <c r="C13" s="129">
        <v>1701</v>
      </c>
      <c r="D13" s="125">
        <f t="shared" si="2"/>
        <v>1825</v>
      </c>
      <c r="E13" s="129">
        <v>0</v>
      </c>
      <c r="F13" s="130">
        <v>0</v>
      </c>
      <c r="G13" s="130">
        <v>0</v>
      </c>
      <c r="H13" s="126">
        <v>0</v>
      </c>
      <c r="I13" s="126">
        <v>0</v>
      </c>
      <c r="J13" s="130">
        <v>0</v>
      </c>
      <c r="K13" s="130">
        <v>0</v>
      </c>
      <c r="L13" s="126">
        <v>0</v>
      </c>
      <c r="M13" s="129">
        <v>1825</v>
      </c>
      <c r="N13" s="129">
        <v>0</v>
      </c>
      <c r="O13" s="125">
        <v>0</v>
      </c>
      <c r="P13" s="130">
        <v>0</v>
      </c>
      <c r="Q13" s="126">
        <v>0</v>
      </c>
      <c r="R13" s="130">
        <v>0</v>
      </c>
      <c r="S13" s="129">
        <v>0</v>
      </c>
      <c r="T13" s="125">
        <v>3526</v>
      </c>
      <c r="U13" s="125">
        <v>3526</v>
      </c>
      <c r="V13" s="125">
        <f t="shared" si="3"/>
        <v>0</v>
      </c>
      <c r="W13" s="125">
        <v>0</v>
      </c>
    </row>
    <row r="14" spans="1:23" ht="17.100000000000001" customHeight="1">
      <c r="A14" s="124">
        <v>20107</v>
      </c>
      <c r="B14" s="128" t="s">
        <v>218</v>
      </c>
      <c r="C14" s="129">
        <v>400</v>
      </c>
      <c r="D14" s="125">
        <f t="shared" si="2"/>
        <v>477</v>
      </c>
      <c r="E14" s="129">
        <v>0</v>
      </c>
      <c r="F14" s="130">
        <v>0</v>
      </c>
      <c r="G14" s="130">
        <v>0</v>
      </c>
      <c r="H14" s="126">
        <v>0</v>
      </c>
      <c r="I14" s="126">
        <v>0</v>
      </c>
      <c r="J14" s="130">
        <v>0</v>
      </c>
      <c r="K14" s="130">
        <v>0</v>
      </c>
      <c r="L14" s="126">
        <v>0</v>
      </c>
      <c r="M14" s="129">
        <v>477</v>
      </c>
      <c r="N14" s="129">
        <v>0</v>
      </c>
      <c r="O14" s="125">
        <v>0</v>
      </c>
      <c r="P14" s="130">
        <v>0</v>
      </c>
      <c r="Q14" s="126">
        <v>0</v>
      </c>
      <c r="R14" s="130">
        <v>0</v>
      </c>
      <c r="S14" s="129">
        <v>0</v>
      </c>
      <c r="T14" s="125">
        <v>877</v>
      </c>
      <c r="U14" s="125">
        <v>877</v>
      </c>
      <c r="V14" s="125">
        <f t="shared" si="3"/>
        <v>0</v>
      </c>
      <c r="W14" s="125">
        <v>0</v>
      </c>
    </row>
    <row r="15" spans="1:23" ht="17.100000000000001" customHeight="1">
      <c r="A15" s="124">
        <v>20108</v>
      </c>
      <c r="B15" s="128" t="s">
        <v>219</v>
      </c>
      <c r="C15" s="129">
        <v>324</v>
      </c>
      <c r="D15" s="125">
        <f t="shared" si="2"/>
        <v>115</v>
      </c>
      <c r="E15" s="129">
        <v>0</v>
      </c>
      <c r="F15" s="130">
        <v>0</v>
      </c>
      <c r="G15" s="130">
        <v>0</v>
      </c>
      <c r="H15" s="126">
        <v>0</v>
      </c>
      <c r="I15" s="126">
        <v>0</v>
      </c>
      <c r="J15" s="130">
        <v>0</v>
      </c>
      <c r="K15" s="130">
        <v>0</v>
      </c>
      <c r="L15" s="126">
        <v>0</v>
      </c>
      <c r="M15" s="129">
        <v>115</v>
      </c>
      <c r="N15" s="129">
        <v>0</v>
      </c>
      <c r="O15" s="125">
        <v>0</v>
      </c>
      <c r="P15" s="130">
        <v>0</v>
      </c>
      <c r="Q15" s="126">
        <v>0</v>
      </c>
      <c r="R15" s="130">
        <v>0</v>
      </c>
      <c r="S15" s="129">
        <v>0</v>
      </c>
      <c r="T15" s="125">
        <v>439</v>
      </c>
      <c r="U15" s="125">
        <v>439</v>
      </c>
      <c r="V15" s="125">
        <f t="shared" si="3"/>
        <v>0</v>
      </c>
      <c r="W15" s="125">
        <v>0</v>
      </c>
    </row>
    <row r="16" spans="1:23" s="120" customFormat="1" ht="17.100000000000001" customHeight="1">
      <c r="A16" s="124">
        <v>20109</v>
      </c>
      <c r="B16" s="128" t="s">
        <v>220</v>
      </c>
      <c r="C16" s="129">
        <v>0</v>
      </c>
      <c r="D16" s="125">
        <f t="shared" si="2"/>
        <v>0</v>
      </c>
      <c r="E16" s="129">
        <v>0</v>
      </c>
      <c r="F16" s="130">
        <v>0</v>
      </c>
      <c r="G16" s="130">
        <v>0</v>
      </c>
      <c r="H16" s="126">
        <v>0</v>
      </c>
      <c r="I16" s="126">
        <v>0</v>
      </c>
      <c r="J16" s="130">
        <v>0</v>
      </c>
      <c r="K16" s="130">
        <v>0</v>
      </c>
      <c r="L16" s="126">
        <v>0</v>
      </c>
      <c r="M16" s="129">
        <v>0</v>
      </c>
      <c r="N16" s="129">
        <v>0</v>
      </c>
      <c r="O16" s="125">
        <v>0</v>
      </c>
      <c r="P16" s="130">
        <v>0</v>
      </c>
      <c r="Q16" s="126">
        <v>0</v>
      </c>
      <c r="R16" s="130">
        <v>0</v>
      </c>
      <c r="S16" s="129">
        <v>0</v>
      </c>
      <c r="T16" s="125">
        <f t="shared" ref="T16:T33" si="4">C16+D16</f>
        <v>0</v>
      </c>
      <c r="U16" s="125">
        <f>[1]L02!C95</f>
        <v>0</v>
      </c>
      <c r="V16" s="125">
        <f t="shared" si="3"/>
        <v>0</v>
      </c>
      <c r="W16" s="125">
        <v>0</v>
      </c>
    </row>
    <row r="17" spans="1:23" ht="17.100000000000001" customHeight="1">
      <c r="A17" s="124">
        <v>20110</v>
      </c>
      <c r="B17" s="128" t="s">
        <v>221</v>
      </c>
      <c r="C17" s="129">
        <v>88</v>
      </c>
      <c r="D17" s="125">
        <f t="shared" si="2"/>
        <v>29</v>
      </c>
      <c r="E17" s="129">
        <v>0</v>
      </c>
      <c r="F17" s="130">
        <v>0</v>
      </c>
      <c r="G17" s="130"/>
      <c r="H17" s="126">
        <v>0</v>
      </c>
      <c r="I17" s="126">
        <v>0</v>
      </c>
      <c r="J17" s="130">
        <v>0</v>
      </c>
      <c r="K17" s="130">
        <v>0</v>
      </c>
      <c r="L17" s="126">
        <v>0</v>
      </c>
      <c r="M17" s="129">
        <v>29</v>
      </c>
      <c r="N17" s="129">
        <v>0</v>
      </c>
      <c r="O17" s="125">
        <v>0</v>
      </c>
      <c r="P17" s="130">
        <v>0</v>
      </c>
      <c r="Q17" s="126">
        <v>0</v>
      </c>
      <c r="R17" s="130">
        <v>0</v>
      </c>
      <c r="S17" s="129">
        <v>0</v>
      </c>
      <c r="T17" s="125">
        <v>117</v>
      </c>
      <c r="U17" s="125">
        <v>117</v>
      </c>
      <c r="V17" s="125">
        <f t="shared" si="3"/>
        <v>0</v>
      </c>
      <c r="W17" s="125">
        <v>0</v>
      </c>
    </row>
    <row r="18" spans="1:23" ht="17.100000000000001" customHeight="1">
      <c r="A18" s="124">
        <v>20111</v>
      </c>
      <c r="B18" s="128" t="s">
        <v>222</v>
      </c>
      <c r="C18" s="129">
        <v>364</v>
      </c>
      <c r="D18" s="125">
        <f t="shared" si="2"/>
        <v>160</v>
      </c>
      <c r="E18" s="129">
        <v>0</v>
      </c>
      <c r="F18" s="130">
        <v>0</v>
      </c>
      <c r="G18" s="130">
        <v>0</v>
      </c>
      <c r="H18" s="126">
        <v>0</v>
      </c>
      <c r="I18" s="126">
        <v>0</v>
      </c>
      <c r="J18" s="130">
        <v>0</v>
      </c>
      <c r="K18" s="130">
        <v>0</v>
      </c>
      <c r="L18" s="126">
        <v>0</v>
      </c>
      <c r="M18" s="129">
        <v>160</v>
      </c>
      <c r="N18" s="129">
        <v>0</v>
      </c>
      <c r="O18" s="125">
        <v>0</v>
      </c>
      <c r="P18" s="130">
        <v>0</v>
      </c>
      <c r="Q18" s="126">
        <v>0</v>
      </c>
      <c r="R18" s="130">
        <v>0</v>
      </c>
      <c r="S18" s="129">
        <v>0</v>
      </c>
      <c r="T18" s="125">
        <v>524</v>
      </c>
      <c r="U18" s="125">
        <v>524</v>
      </c>
      <c r="V18" s="125">
        <f t="shared" si="3"/>
        <v>0</v>
      </c>
      <c r="W18" s="125">
        <v>0</v>
      </c>
    </row>
    <row r="19" spans="1:23" ht="17.100000000000001" customHeight="1">
      <c r="A19" s="124">
        <v>20113</v>
      </c>
      <c r="B19" s="216" t="s">
        <v>3046</v>
      </c>
      <c r="C19" s="129">
        <v>607</v>
      </c>
      <c r="D19" s="125">
        <f t="shared" si="2"/>
        <v>153</v>
      </c>
      <c r="E19" s="129">
        <v>0</v>
      </c>
      <c r="F19" s="130">
        <v>0</v>
      </c>
      <c r="G19" s="130">
        <v>0</v>
      </c>
      <c r="H19" s="126">
        <v>0</v>
      </c>
      <c r="I19" s="126">
        <v>0</v>
      </c>
      <c r="J19" s="130">
        <v>0</v>
      </c>
      <c r="K19" s="130">
        <v>0</v>
      </c>
      <c r="L19" s="126">
        <v>0</v>
      </c>
      <c r="M19" s="129">
        <v>153</v>
      </c>
      <c r="N19" s="129">
        <v>0</v>
      </c>
      <c r="O19" s="125">
        <v>0</v>
      </c>
      <c r="P19" s="130">
        <v>0</v>
      </c>
      <c r="Q19" s="126">
        <v>0</v>
      </c>
      <c r="R19" s="130">
        <v>0</v>
      </c>
      <c r="S19" s="129">
        <v>0</v>
      </c>
      <c r="T19" s="125">
        <v>760</v>
      </c>
      <c r="U19" s="125">
        <v>760</v>
      </c>
      <c r="V19" s="125">
        <f t="shared" si="3"/>
        <v>0</v>
      </c>
      <c r="W19" s="125">
        <v>0</v>
      </c>
    </row>
    <row r="20" spans="1:23" ht="17.100000000000001" customHeight="1">
      <c r="A20" s="124">
        <v>20114</v>
      </c>
      <c r="B20" s="128" t="s">
        <v>224</v>
      </c>
      <c r="C20" s="129">
        <v>0</v>
      </c>
      <c r="D20" s="125">
        <f t="shared" si="2"/>
        <v>0</v>
      </c>
      <c r="E20" s="129">
        <v>0</v>
      </c>
      <c r="F20" s="130">
        <v>0</v>
      </c>
      <c r="G20" s="130">
        <v>0</v>
      </c>
      <c r="H20" s="126">
        <v>0</v>
      </c>
      <c r="I20" s="126">
        <v>0</v>
      </c>
      <c r="J20" s="130">
        <v>0</v>
      </c>
      <c r="K20" s="130">
        <v>0</v>
      </c>
      <c r="L20" s="126">
        <v>0</v>
      </c>
      <c r="M20" s="129">
        <v>0</v>
      </c>
      <c r="N20" s="129">
        <v>0</v>
      </c>
      <c r="O20" s="125">
        <v>0</v>
      </c>
      <c r="P20" s="130">
        <v>0</v>
      </c>
      <c r="Q20" s="126">
        <v>0</v>
      </c>
      <c r="R20" s="130">
        <v>0</v>
      </c>
      <c r="S20" s="129">
        <v>0</v>
      </c>
      <c r="T20" s="125">
        <f t="shared" si="4"/>
        <v>0</v>
      </c>
      <c r="U20" s="125">
        <f>[1]L02!C140</f>
        <v>0</v>
      </c>
      <c r="V20" s="125">
        <f t="shared" si="3"/>
        <v>0</v>
      </c>
      <c r="W20" s="125">
        <v>0</v>
      </c>
    </row>
    <row r="21" spans="1:23" ht="17.100000000000001" customHeight="1">
      <c r="A21" s="124">
        <v>20115</v>
      </c>
      <c r="B21" s="128" t="s">
        <v>225</v>
      </c>
      <c r="C21" s="129">
        <v>551</v>
      </c>
      <c r="D21" s="125">
        <f t="shared" si="2"/>
        <v>262</v>
      </c>
      <c r="E21" s="129">
        <v>0</v>
      </c>
      <c r="F21" s="130">
        <v>0</v>
      </c>
      <c r="G21" s="130"/>
      <c r="H21" s="126">
        <v>0</v>
      </c>
      <c r="I21" s="126">
        <v>0</v>
      </c>
      <c r="J21" s="130">
        <v>0</v>
      </c>
      <c r="K21" s="130">
        <v>0</v>
      </c>
      <c r="L21" s="126">
        <v>0</v>
      </c>
      <c r="M21" s="129">
        <v>262</v>
      </c>
      <c r="N21" s="129">
        <v>0</v>
      </c>
      <c r="O21" s="125">
        <v>0</v>
      </c>
      <c r="P21" s="130">
        <v>0</v>
      </c>
      <c r="Q21" s="126">
        <v>0</v>
      </c>
      <c r="R21" s="130">
        <v>0</v>
      </c>
      <c r="S21" s="129">
        <v>0</v>
      </c>
      <c r="T21" s="125">
        <v>813</v>
      </c>
      <c r="U21" s="125">
        <v>722</v>
      </c>
      <c r="V21" s="125">
        <f t="shared" si="3"/>
        <v>91</v>
      </c>
      <c r="W21" s="125">
        <v>0</v>
      </c>
    </row>
    <row r="22" spans="1:23" ht="17.100000000000001" customHeight="1">
      <c r="A22" s="124">
        <v>20117</v>
      </c>
      <c r="B22" s="128" t="s">
        <v>226</v>
      </c>
      <c r="C22" s="129">
        <v>40</v>
      </c>
      <c r="D22" s="125">
        <f t="shared" si="2"/>
        <v>80</v>
      </c>
      <c r="E22" s="129">
        <v>0</v>
      </c>
      <c r="F22" s="130">
        <v>0</v>
      </c>
      <c r="G22" s="130"/>
      <c r="H22" s="126">
        <v>0</v>
      </c>
      <c r="I22" s="126">
        <v>0</v>
      </c>
      <c r="J22" s="130">
        <v>0</v>
      </c>
      <c r="K22" s="130">
        <v>0</v>
      </c>
      <c r="L22" s="126">
        <v>0</v>
      </c>
      <c r="M22" s="129">
        <v>80</v>
      </c>
      <c r="N22" s="129">
        <v>0</v>
      </c>
      <c r="O22" s="125">
        <v>0</v>
      </c>
      <c r="P22" s="130">
        <v>0</v>
      </c>
      <c r="Q22" s="126">
        <v>0</v>
      </c>
      <c r="R22" s="130">
        <v>0</v>
      </c>
      <c r="S22" s="129">
        <v>0</v>
      </c>
      <c r="T22" s="125">
        <v>120</v>
      </c>
      <c r="U22" s="125">
        <v>37</v>
      </c>
      <c r="V22" s="125">
        <f t="shared" si="3"/>
        <v>83</v>
      </c>
      <c r="W22" s="125">
        <v>0</v>
      </c>
    </row>
    <row r="23" spans="1:23" ht="17.100000000000001" customHeight="1">
      <c r="A23" s="124">
        <v>20123</v>
      </c>
      <c r="B23" s="128" t="s">
        <v>227</v>
      </c>
      <c r="C23" s="129">
        <v>322</v>
      </c>
      <c r="D23" s="125">
        <f t="shared" si="2"/>
        <v>145</v>
      </c>
      <c r="E23" s="129">
        <v>0</v>
      </c>
      <c r="F23" s="130">
        <v>0</v>
      </c>
      <c r="G23" s="130"/>
      <c r="H23" s="126">
        <v>0</v>
      </c>
      <c r="I23" s="126">
        <v>0</v>
      </c>
      <c r="J23" s="130">
        <v>0</v>
      </c>
      <c r="K23" s="130">
        <v>0</v>
      </c>
      <c r="L23" s="126">
        <v>0</v>
      </c>
      <c r="M23" s="129">
        <v>145</v>
      </c>
      <c r="N23" s="129">
        <v>0</v>
      </c>
      <c r="O23" s="125">
        <v>0</v>
      </c>
      <c r="P23" s="130">
        <v>0</v>
      </c>
      <c r="Q23" s="126">
        <v>0</v>
      </c>
      <c r="R23" s="130">
        <v>0</v>
      </c>
      <c r="S23" s="129">
        <v>0</v>
      </c>
      <c r="T23" s="125">
        <v>467</v>
      </c>
      <c r="U23" s="125">
        <v>343</v>
      </c>
      <c r="V23" s="125">
        <f t="shared" si="3"/>
        <v>124</v>
      </c>
      <c r="W23" s="125">
        <v>0</v>
      </c>
    </row>
    <row r="24" spans="1:23" ht="17.100000000000001" customHeight="1">
      <c r="A24" s="124">
        <v>20124</v>
      </c>
      <c r="B24" s="128" t="s">
        <v>228</v>
      </c>
      <c r="C24" s="129">
        <v>0</v>
      </c>
      <c r="D24" s="125">
        <f t="shared" si="2"/>
        <v>0</v>
      </c>
      <c r="E24" s="129">
        <v>0</v>
      </c>
      <c r="F24" s="130">
        <v>0</v>
      </c>
      <c r="G24" s="130">
        <v>0</v>
      </c>
      <c r="H24" s="126">
        <v>0</v>
      </c>
      <c r="I24" s="126">
        <v>0</v>
      </c>
      <c r="J24" s="130">
        <v>0</v>
      </c>
      <c r="K24" s="130">
        <v>0</v>
      </c>
      <c r="L24" s="126">
        <v>0</v>
      </c>
      <c r="M24" s="129">
        <v>0</v>
      </c>
      <c r="N24" s="129">
        <v>0</v>
      </c>
      <c r="O24" s="125">
        <v>0</v>
      </c>
      <c r="P24" s="130">
        <v>0</v>
      </c>
      <c r="Q24" s="126">
        <v>0</v>
      </c>
      <c r="R24" s="130">
        <v>0</v>
      </c>
      <c r="S24" s="129">
        <v>0</v>
      </c>
      <c r="T24" s="125">
        <f t="shared" si="4"/>
        <v>0</v>
      </c>
      <c r="U24" s="125">
        <f>[1]L02!C182</f>
        <v>0</v>
      </c>
      <c r="V24" s="125">
        <f t="shared" si="3"/>
        <v>0</v>
      </c>
      <c r="W24" s="125">
        <v>0</v>
      </c>
    </row>
    <row r="25" spans="1:23" ht="17.100000000000001" customHeight="1">
      <c r="A25" s="124">
        <v>20125</v>
      </c>
      <c r="B25" s="128" t="s">
        <v>229</v>
      </c>
      <c r="C25" s="129">
        <v>0</v>
      </c>
      <c r="D25" s="125">
        <f t="shared" si="2"/>
        <v>0</v>
      </c>
      <c r="E25" s="129">
        <v>0</v>
      </c>
      <c r="F25" s="130">
        <v>0</v>
      </c>
      <c r="G25" s="130">
        <v>0</v>
      </c>
      <c r="H25" s="126">
        <v>0</v>
      </c>
      <c r="I25" s="126">
        <v>0</v>
      </c>
      <c r="J25" s="130">
        <v>0</v>
      </c>
      <c r="K25" s="130">
        <v>0</v>
      </c>
      <c r="L25" s="126">
        <v>0</v>
      </c>
      <c r="M25" s="129">
        <v>0</v>
      </c>
      <c r="N25" s="129">
        <v>0</v>
      </c>
      <c r="O25" s="125">
        <v>0</v>
      </c>
      <c r="P25" s="130">
        <v>0</v>
      </c>
      <c r="Q25" s="126">
        <v>0</v>
      </c>
      <c r="R25" s="130">
        <v>0</v>
      </c>
      <c r="S25" s="129">
        <v>0</v>
      </c>
      <c r="T25" s="125">
        <f t="shared" si="4"/>
        <v>0</v>
      </c>
      <c r="U25" s="125">
        <f>[1]L02!C189</f>
        <v>0</v>
      </c>
      <c r="V25" s="125">
        <f t="shared" si="3"/>
        <v>0</v>
      </c>
      <c r="W25" s="125">
        <v>0</v>
      </c>
    </row>
    <row r="26" spans="1:23" ht="17.100000000000001" customHeight="1">
      <c r="A26" s="124">
        <v>20126</v>
      </c>
      <c r="B26" s="128" t="s">
        <v>230</v>
      </c>
      <c r="C26" s="129">
        <v>64</v>
      </c>
      <c r="D26" s="125">
        <f t="shared" si="2"/>
        <v>133</v>
      </c>
      <c r="E26" s="129">
        <v>0</v>
      </c>
      <c r="F26" s="130">
        <v>0</v>
      </c>
      <c r="G26" s="130">
        <v>0</v>
      </c>
      <c r="H26" s="126">
        <v>0</v>
      </c>
      <c r="I26" s="126">
        <v>0</v>
      </c>
      <c r="J26" s="130">
        <v>0</v>
      </c>
      <c r="K26" s="130">
        <v>0</v>
      </c>
      <c r="L26" s="126">
        <v>0</v>
      </c>
      <c r="M26" s="129">
        <v>133</v>
      </c>
      <c r="N26" s="129">
        <v>0</v>
      </c>
      <c r="O26" s="125">
        <v>0</v>
      </c>
      <c r="P26" s="130">
        <v>0</v>
      </c>
      <c r="Q26" s="126">
        <v>0</v>
      </c>
      <c r="R26" s="130">
        <v>0</v>
      </c>
      <c r="S26" s="129">
        <v>0</v>
      </c>
      <c r="T26" s="125">
        <v>197</v>
      </c>
      <c r="U26" s="125">
        <v>79</v>
      </c>
      <c r="V26" s="125">
        <f t="shared" si="3"/>
        <v>118</v>
      </c>
      <c r="W26" s="125">
        <v>0</v>
      </c>
    </row>
    <row r="27" spans="1:23" ht="17.100000000000001" customHeight="1">
      <c r="A27" s="124">
        <v>20128</v>
      </c>
      <c r="B27" s="128" t="s">
        <v>231</v>
      </c>
      <c r="C27" s="129">
        <v>85</v>
      </c>
      <c r="D27" s="125">
        <f t="shared" si="2"/>
        <v>42</v>
      </c>
      <c r="E27" s="129">
        <v>0</v>
      </c>
      <c r="F27" s="130">
        <v>0</v>
      </c>
      <c r="G27" s="130">
        <v>0</v>
      </c>
      <c r="H27" s="126">
        <v>0</v>
      </c>
      <c r="I27" s="126">
        <v>0</v>
      </c>
      <c r="J27" s="130">
        <v>0</v>
      </c>
      <c r="K27" s="130">
        <v>0</v>
      </c>
      <c r="L27" s="126">
        <v>0</v>
      </c>
      <c r="M27" s="129">
        <v>42</v>
      </c>
      <c r="N27" s="129">
        <v>0</v>
      </c>
      <c r="O27" s="125">
        <v>0</v>
      </c>
      <c r="P27" s="130">
        <v>0</v>
      </c>
      <c r="Q27" s="126">
        <v>0</v>
      </c>
      <c r="R27" s="130">
        <v>0</v>
      </c>
      <c r="S27" s="129">
        <v>0</v>
      </c>
      <c r="T27" s="125">
        <v>127</v>
      </c>
      <c r="U27" s="125">
        <v>116</v>
      </c>
      <c r="V27" s="125">
        <f t="shared" si="3"/>
        <v>11</v>
      </c>
      <c r="W27" s="125">
        <v>0</v>
      </c>
    </row>
    <row r="28" spans="1:23" ht="17.100000000000001" customHeight="1">
      <c r="A28" s="124">
        <v>20129</v>
      </c>
      <c r="B28" s="128" t="s">
        <v>232</v>
      </c>
      <c r="C28" s="129">
        <v>385</v>
      </c>
      <c r="D28" s="125">
        <f t="shared" si="2"/>
        <v>1189</v>
      </c>
      <c r="E28" s="129">
        <v>0</v>
      </c>
      <c r="F28" s="130">
        <v>0</v>
      </c>
      <c r="G28" s="130">
        <v>83</v>
      </c>
      <c r="H28" s="126">
        <v>0</v>
      </c>
      <c r="I28" s="126">
        <v>0</v>
      </c>
      <c r="J28" s="130">
        <v>0</v>
      </c>
      <c r="K28" s="130">
        <v>0</v>
      </c>
      <c r="L28" s="126">
        <v>0</v>
      </c>
      <c r="M28" s="129">
        <v>1106</v>
      </c>
      <c r="N28" s="129">
        <v>0</v>
      </c>
      <c r="O28" s="125">
        <v>0</v>
      </c>
      <c r="P28" s="130">
        <v>0</v>
      </c>
      <c r="Q28" s="126">
        <v>0</v>
      </c>
      <c r="R28" s="130">
        <v>0</v>
      </c>
      <c r="S28" s="129">
        <v>0</v>
      </c>
      <c r="T28" s="125">
        <v>1574</v>
      </c>
      <c r="U28" s="125">
        <v>1621</v>
      </c>
      <c r="V28" s="125">
        <f t="shared" si="3"/>
        <v>-47</v>
      </c>
      <c r="W28" s="125">
        <v>0</v>
      </c>
    </row>
    <row r="29" spans="1:23" ht="17.100000000000001" customHeight="1">
      <c r="A29" s="124">
        <v>20131</v>
      </c>
      <c r="B29" s="128" t="s">
        <v>233</v>
      </c>
      <c r="C29" s="129">
        <v>1181</v>
      </c>
      <c r="D29" s="125">
        <f t="shared" si="2"/>
        <v>380</v>
      </c>
      <c r="E29" s="129">
        <v>0</v>
      </c>
      <c r="F29" s="130">
        <v>0</v>
      </c>
      <c r="G29" s="130">
        <v>0</v>
      </c>
      <c r="H29" s="126">
        <v>0</v>
      </c>
      <c r="I29" s="126">
        <v>0</v>
      </c>
      <c r="J29" s="130">
        <v>0</v>
      </c>
      <c r="K29" s="130">
        <v>0</v>
      </c>
      <c r="L29" s="126">
        <v>0</v>
      </c>
      <c r="M29" s="129">
        <v>380</v>
      </c>
      <c r="N29" s="129">
        <v>0</v>
      </c>
      <c r="O29" s="125">
        <v>0</v>
      </c>
      <c r="P29" s="130">
        <v>0</v>
      </c>
      <c r="Q29" s="126">
        <v>0</v>
      </c>
      <c r="R29" s="130">
        <v>0</v>
      </c>
      <c r="S29" s="129">
        <v>0</v>
      </c>
      <c r="T29" s="125">
        <v>1561</v>
      </c>
      <c r="U29" s="125">
        <v>1361</v>
      </c>
      <c r="V29" s="125">
        <f t="shared" si="3"/>
        <v>200</v>
      </c>
      <c r="W29" s="125">
        <v>0</v>
      </c>
    </row>
    <row r="30" spans="1:23" ht="17.100000000000001" customHeight="1">
      <c r="A30" s="124">
        <v>20132</v>
      </c>
      <c r="B30" s="128" t="s">
        <v>234</v>
      </c>
      <c r="C30" s="129">
        <v>260</v>
      </c>
      <c r="D30" s="125">
        <f t="shared" si="2"/>
        <v>357</v>
      </c>
      <c r="E30" s="129">
        <v>0</v>
      </c>
      <c r="F30" s="130">
        <v>0</v>
      </c>
      <c r="G30" s="130"/>
      <c r="H30" s="126">
        <v>0</v>
      </c>
      <c r="I30" s="126">
        <v>0</v>
      </c>
      <c r="J30" s="130">
        <v>0</v>
      </c>
      <c r="K30" s="130">
        <v>0</v>
      </c>
      <c r="L30" s="126">
        <v>0</v>
      </c>
      <c r="M30" s="129">
        <v>357</v>
      </c>
      <c r="N30" s="129">
        <v>0</v>
      </c>
      <c r="O30" s="125">
        <v>0</v>
      </c>
      <c r="P30" s="130">
        <v>0</v>
      </c>
      <c r="Q30" s="126">
        <v>0</v>
      </c>
      <c r="R30" s="130">
        <v>0</v>
      </c>
      <c r="S30" s="129">
        <v>0</v>
      </c>
      <c r="T30" s="125">
        <v>617</v>
      </c>
      <c r="U30" s="125">
        <v>1140</v>
      </c>
      <c r="V30" s="125">
        <f t="shared" si="3"/>
        <v>-523</v>
      </c>
      <c r="W30" s="125">
        <v>7</v>
      </c>
    </row>
    <row r="31" spans="1:23" ht="17.100000000000001" customHeight="1">
      <c r="A31" s="124">
        <v>20133</v>
      </c>
      <c r="B31" s="128" t="s">
        <v>235</v>
      </c>
      <c r="C31" s="129">
        <v>180</v>
      </c>
      <c r="D31" s="125">
        <f t="shared" si="2"/>
        <v>224</v>
      </c>
      <c r="E31" s="129">
        <v>0</v>
      </c>
      <c r="F31" s="130">
        <v>0</v>
      </c>
      <c r="G31" s="130">
        <v>0</v>
      </c>
      <c r="H31" s="126">
        <v>0</v>
      </c>
      <c r="I31" s="126">
        <v>0</v>
      </c>
      <c r="J31" s="130">
        <v>0</v>
      </c>
      <c r="K31" s="130">
        <v>0</v>
      </c>
      <c r="L31" s="126">
        <v>0</v>
      </c>
      <c r="M31" s="129">
        <v>224</v>
      </c>
      <c r="N31" s="129">
        <v>0</v>
      </c>
      <c r="O31" s="125">
        <v>0</v>
      </c>
      <c r="P31" s="130">
        <v>0</v>
      </c>
      <c r="Q31" s="126">
        <v>0</v>
      </c>
      <c r="R31" s="130">
        <v>0</v>
      </c>
      <c r="S31" s="129">
        <v>0</v>
      </c>
      <c r="T31" s="125">
        <v>404</v>
      </c>
      <c r="U31" s="125">
        <v>320</v>
      </c>
      <c r="V31" s="125">
        <f t="shared" si="3"/>
        <v>84</v>
      </c>
      <c r="W31" s="125">
        <v>0</v>
      </c>
    </row>
    <row r="32" spans="1:23" ht="17.100000000000001" customHeight="1">
      <c r="A32" s="124">
        <v>20134</v>
      </c>
      <c r="B32" s="128" t="s">
        <v>236</v>
      </c>
      <c r="C32" s="129">
        <v>112</v>
      </c>
      <c r="D32" s="125">
        <f t="shared" si="2"/>
        <v>33</v>
      </c>
      <c r="E32" s="129">
        <v>0</v>
      </c>
      <c r="F32" s="130">
        <v>0</v>
      </c>
      <c r="G32" s="130">
        <v>0</v>
      </c>
      <c r="H32" s="126">
        <v>0</v>
      </c>
      <c r="I32" s="126">
        <v>0</v>
      </c>
      <c r="J32" s="130">
        <v>0</v>
      </c>
      <c r="K32" s="130">
        <v>0</v>
      </c>
      <c r="L32" s="126">
        <v>0</v>
      </c>
      <c r="M32" s="129">
        <v>33</v>
      </c>
      <c r="N32" s="129">
        <v>0</v>
      </c>
      <c r="O32" s="125">
        <v>0</v>
      </c>
      <c r="P32" s="130">
        <v>0</v>
      </c>
      <c r="Q32" s="126">
        <v>0</v>
      </c>
      <c r="R32" s="130">
        <v>0</v>
      </c>
      <c r="S32" s="129">
        <v>0</v>
      </c>
      <c r="T32" s="125">
        <v>145</v>
      </c>
      <c r="U32" s="125">
        <v>136</v>
      </c>
      <c r="V32" s="125">
        <f t="shared" si="3"/>
        <v>9</v>
      </c>
      <c r="W32" s="125">
        <v>0</v>
      </c>
    </row>
    <row r="33" spans="1:23" ht="17.100000000000001" customHeight="1">
      <c r="A33" s="124">
        <v>20135</v>
      </c>
      <c r="B33" s="128" t="s">
        <v>237</v>
      </c>
      <c r="C33" s="129">
        <v>0</v>
      </c>
      <c r="D33" s="125">
        <f t="shared" si="2"/>
        <v>0</v>
      </c>
      <c r="E33" s="129">
        <v>0</v>
      </c>
      <c r="F33" s="130">
        <v>0</v>
      </c>
      <c r="G33" s="130">
        <v>0</v>
      </c>
      <c r="H33" s="126">
        <v>0</v>
      </c>
      <c r="I33" s="126">
        <v>0</v>
      </c>
      <c r="J33" s="130">
        <v>0</v>
      </c>
      <c r="K33" s="130">
        <v>0</v>
      </c>
      <c r="L33" s="126">
        <v>0</v>
      </c>
      <c r="M33" s="129">
        <v>0</v>
      </c>
      <c r="N33" s="129">
        <v>0</v>
      </c>
      <c r="O33" s="125">
        <v>0</v>
      </c>
      <c r="P33" s="130">
        <v>0</v>
      </c>
      <c r="Q33" s="126">
        <v>0</v>
      </c>
      <c r="R33" s="130">
        <v>0</v>
      </c>
      <c r="S33" s="129">
        <v>0</v>
      </c>
      <c r="T33" s="125">
        <f t="shared" si="4"/>
        <v>0</v>
      </c>
      <c r="U33" s="125">
        <f>[1]L02!C244</f>
        <v>0</v>
      </c>
      <c r="V33" s="125">
        <f t="shared" si="3"/>
        <v>0</v>
      </c>
      <c r="W33" s="125">
        <v>0</v>
      </c>
    </row>
    <row r="34" spans="1:23" ht="17.100000000000001" customHeight="1">
      <c r="A34" s="124">
        <v>20136</v>
      </c>
      <c r="B34" s="128" t="s">
        <v>238</v>
      </c>
      <c r="C34" s="129">
        <v>555</v>
      </c>
      <c r="D34" s="125">
        <f t="shared" si="2"/>
        <v>193</v>
      </c>
      <c r="E34" s="129">
        <v>0</v>
      </c>
      <c r="F34" s="130">
        <v>0</v>
      </c>
      <c r="G34" s="130">
        <v>0</v>
      </c>
      <c r="H34" s="126">
        <v>0</v>
      </c>
      <c r="I34" s="126">
        <v>0</v>
      </c>
      <c r="J34" s="130">
        <v>0</v>
      </c>
      <c r="K34" s="130">
        <v>0</v>
      </c>
      <c r="L34" s="126">
        <v>0</v>
      </c>
      <c r="M34" s="129">
        <v>193</v>
      </c>
      <c r="N34" s="129">
        <v>0</v>
      </c>
      <c r="O34" s="125">
        <v>0</v>
      </c>
      <c r="P34" s="130">
        <v>0</v>
      </c>
      <c r="Q34" s="126">
        <v>0</v>
      </c>
      <c r="R34" s="130">
        <v>0</v>
      </c>
      <c r="S34" s="129">
        <v>0</v>
      </c>
      <c r="T34" s="125">
        <v>748</v>
      </c>
      <c r="U34" s="125">
        <v>679</v>
      </c>
      <c r="V34" s="125">
        <f t="shared" si="3"/>
        <v>69</v>
      </c>
      <c r="W34" s="125">
        <v>0</v>
      </c>
    </row>
    <row r="35" spans="1:23" ht="17.100000000000001" customHeight="1">
      <c r="A35" s="124">
        <v>20199</v>
      </c>
      <c r="B35" s="128" t="s">
        <v>239</v>
      </c>
      <c r="C35" s="129">
        <v>824</v>
      </c>
      <c r="D35" s="125">
        <f t="shared" si="2"/>
        <v>1152</v>
      </c>
      <c r="E35" s="129">
        <v>0</v>
      </c>
      <c r="F35" s="130">
        <v>0</v>
      </c>
      <c r="G35" s="130">
        <v>98</v>
      </c>
      <c r="H35" s="126">
        <v>0</v>
      </c>
      <c r="I35" s="126">
        <v>0</v>
      </c>
      <c r="J35" s="130">
        <v>0</v>
      </c>
      <c r="K35" s="130">
        <v>0</v>
      </c>
      <c r="L35" s="126">
        <v>0</v>
      </c>
      <c r="M35" s="129">
        <v>1054</v>
      </c>
      <c r="N35" s="129">
        <v>0</v>
      </c>
      <c r="O35" s="125">
        <v>0</v>
      </c>
      <c r="P35" s="130">
        <v>0</v>
      </c>
      <c r="Q35" s="126">
        <v>0</v>
      </c>
      <c r="R35" s="130">
        <v>0</v>
      </c>
      <c r="S35" s="129">
        <v>0</v>
      </c>
      <c r="T35" s="125">
        <v>1976</v>
      </c>
      <c r="U35" s="125">
        <v>1577</v>
      </c>
      <c r="V35" s="125">
        <f t="shared" si="3"/>
        <v>399</v>
      </c>
      <c r="W35" s="125">
        <v>97</v>
      </c>
    </row>
    <row r="36" spans="1:23" ht="17.100000000000001" customHeight="1">
      <c r="A36" s="124">
        <v>202</v>
      </c>
      <c r="B36" s="127" t="s">
        <v>240</v>
      </c>
      <c r="C36" s="125">
        <f t="shared" ref="C36:W36" si="5">SUM(C37:C44)</f>
        <v>0</v>
      </c>
      <c r="D36" s="125">
        <f t="shared" si="5"/>
        <v>0</v>
      </c>
      <c r="E36" s="125">
        <f t="shared" si="5"/>
        <v>0</v>
      </c>
      <c r="F36" s="126">
        <f t="shared" si="5"/>
        <v>0</v>
      </c>
      <c r="G36" s="126">
        <f t="shared" si="5"/>
        <v>0</v>
      </c>
      <c r="H36" s="126">
        <f t="shared" si="5"/>
        <v>0</v>
      </c>
      <c r="I36" s="126">
        <f t="shared" si="5"/>
        <v>0</v>
      </c>
      <c r="J36" s="126">
        <f t="shared" si="5"/>
        <v>0</v>
      </c>
      <c r="K36" s="126">
        <f t="shared" si="5"/>
        <v>0</v>
      </c>
      <c r="L36" s="126">
        <f t="shared" si="5"/>
        <v>0</v>
      </c>
      <c r="M36" s="125">
        <f t="shared" si="5"/>
        <v>0</v>
      </c>
      <c r="N36" s="125">
        <f t="shared" si="5"/>
        <v>0</v>
      </c>
      <c r="O36" s="125">
        <f t="shared" si="5"/>
        <v>0</v>
      </c>
      <c r="P36" s="126">
        <f t="shared" si="5"/>
        <v>0</v>
      </c>
      <c r="Q36" s="126">
        <f t="shared" si="5"/>
        <v>0</v>
      </c>
      <c r="R36" s="126">
        <f t="shared" si="5"/>
        <v>0</v>
      </c>
      <c r="S36" s="125">
        <f t="shared" si="5"/>
        <v>0</v>
      </c>
      <c r="T36" s="125">
        <f t="shared" si="5"/>
        <v>0</v>
      </c>
      <c r="U36" s="125">
        <f t="shared" si="5"/>
        <v>0</v>
      </c>
      <c r="V36" s="125">
        <f t="shared" si="5"/>
        <v>0</v>
      </c>
      <c r="W36" s="125">
        <f t="shared" si="5"/>
        <v>0</v>
      </c>
    </row>
    <row r="37" spans="1:23" ht="17.100000000000001" customHeight="1">
      <c r="A37" s="124">
        <v>20201</v>
      </c>
      <c r="B37" s="128" t="s">
        <v>241</v>
      </c>
      <c r="C37" s="129">
        <v>0</v>
      </c>
      <c r="D37" s="125">
        <f t="shared" ref="D37:D44" si="6">SUM(E37:S37)</f>
        <v>0</v>
      </c>
      <c r="E37" s="129">
        <v>0</v>
      </c>
      <c r="F37" s="130">
        <v>0</v>
      </c>
      <c r="G37" s="130">
        <v>0</v>
      </c>
      <c r="H37" s="126">
        <v>0</v>
      </c>
      <c r="I37" s="126">
        <v>0</v>
      </c>
      <c r="J37" s="130">
        <v>0</v>
      </c>
      <c r="K37" s="130">
        <v>0</v>
      </c>
      <c r="L37" s="126">
        <v>0</v>
      </c>
      <c r="M37" s="129">
        <v>0</v>
      </c>
      <c r="N37" s="129">
        <v>0</v>
      </c>
      <c r="O37" s="125">
        <v>0</v>
      </c>
      <c r="P37" s="130">
        <v>0</v>
      </c>
      <c r="Q37" s="126">
        <v>0</v>
      </c>
      <c r="R37" s="130">
        <v>0</v>
      </c>
      <c r="S37" s="129">
        <v>0</v>
      </c>
      <c r="T37" s="125">
        <f t="shared" ref="T37:T44" si="7">C37+D37</f>
        <v>0</v>
      </c>
      <c r="U37" s="125">
        <f>[1]L02!C260</f>
        <v>0</v>
      </c>
      <c r="V37" s="125">
        <f t="shared" ref="V37:V44" si="8">T37-U37</f>
        <v>0</v>
      </c>
      <c r="W37" s="125">
        <v>0</v>
      </c>
    </row>
    <row r="38" spans="1:23" ht="17.100000000000001" customHeight="1">
      <c r="A38" s="124">
        <v>20202</v>
      </c>
      <c r="B38" s="128" t="s">
        <v>242</v>
      </c>
      <c r="C38" s="129">
        <v>0</v>
      </c>
      <c r="D38" s="125">
        <f t="shared" si="6"/>
        <v>0</v>
      </c>
      <c r="E38" s="129">
        <v>0</v>
      </c>
      <c r="F38" s="130">
        <v>0</v>
      </c>
      <c r="G38" s="130">
        <v>0</v>
      </c>
      <c r="H38" s="126">
        <v>0</v>
      </c>
      <c r="I38" s="126">
        <v>0</v>
      </c>
      <c r="J38" s="130">
        <v>0</v>
      </c>
      <c r="K38" s="130">
        <v>0</v>
      </c>
      <c r="L38" s="126">
        <v>0</v>
      </c>
      <c r="M38" s="129">
        <v>0</v>
      </c>
      <c r="N38" s="129">
        <v>0</v>
      </c>
      <c r="O38" s="125">
        <v>0</v>
      </c>
      <c r="P38" s="130">
        <v>0</v>
      </c>
      <c r="Q38" s="126">
        <v>0</v>
      </c>
      <c r="R38" s="130">
        <v>0</v>
      </c>
      <c r="S38" s="129">
        <v>0</v>
      </c>
      <c r="T38" s="125">
        <f t="shared" si="7"/>
        <v>0</v>
      </c>
      <c r="U38" s="125">
        <f>[1]L02!C267</f>
        <v>0</v>
      </c>
      <c r="V38" s="125">
        <f t="shared" si="8"/>
        <v>0</v>
      </c>
      <c r="W38" s="125">
        <v>0</v>
      </c>
    </row>
    <row r="39" spans="1:23" ht="17.100000000000001" customHeight="1">
      <c r="A39" s="124">
        <v>20203</v>
      </c>
      <c r="B39" s="128" t="s">
        <v>243</v>
      </c>
      <c r="C39" s="129">
        <v>0</v>
      </c>
      <c r="D39" s="125">
        <f t="shared" si="6"/>
        <v>0</v>
      </c>
      <c r="E39" s="129">
        <v>0</v>
      </c>
      <c r="F39" s="130">
        <v>0</v>
      </c>
      <c r="G39" s="130">
        <v>0</v>
      </c>
      <c r="H39" s="126">
        <v>0</v>
      </c>
      <c r="I39" s="126">
        <v>0</v>
      </c>
      <c r="J39" s="130">
        <v>0</v>
      </c>
      <c r="K39" s="130">
        <v>0</v>
      </c>
      <c r="L39" s="126">
        <v>0</v>
      </c>
      <c r="M39" s="129">
        <v>0</v>
      </c>
      <c r="N39" s="129">
        <v>0</v>
      </c>
      <c r="O39" s="125">
        <v>0</v>
      </c>
      <c r="P39" s="130">
        <v>0</v>
      </c>
      <c r="Q39" s="126">
        <v>0</v>
      </c>
      <c r="R39" s="130">
        <v>0</v>
      </c>
      <c r="S39" s="129">
        <v>0</v>
      </c>
      <c r="T39" s="125">
        <f t="shared" si="7"/>
        <v>0</v>
      </c>
      <c r="U39" s="125">
        <f>[1]L02!C270</f>
        <v>0</v>
      </c>
      <c r="V39" s="125">
        <f t="shared" si="8"/>
        <v>0</v>
      </c>
      <c r="W39" s="125">
        <v>0</v>
      </c>
    </row>
    <row r="40" spans="1:23" ht="17.100000000000001" customHeight="1">
      <c r="A40" s="124">
        <v>20204</v>
      </c>
      <c r="B40" s="128" t="s">
        <v>244</v>
      </c>
      <c r="C40" s="129">
        <v>0</v>
      </c>
      <c r="D40" s="125">
        <f t="shared" si="6"/>
        <v>0</v>
      </c>
      <c r="E40" s="129">
        <v>0</v>
      </c>
      <c r="F40" s="130">
        <v>0</v>
      </c>
      <c r="G40" s="130">
        <v>0</v>
      </c>
      <c r="H40" s="126">
        <v>0</v>
      </c>
      <c r="I40" s="126">
        <v>0</v>
      </c>
      <c r="J40" s="130">
        <v>0</v>
      </c>
      <c r="K40" s="130">
        <v>0</v>
      </c>
      <c r="L40" s="126">
        <v>0</v>
      </c>
      <c r="M40" s="129">
        <v>0</v>
      </c>
      <c r="N40" s="129">
        <v>0</v>
      </c>
      <c r="O40" s="125">
        <v>0</v>
      </c>
      <c r="P40" s="130">
        <v>0</v>
      </c>
      <c r="Q40" s="126">
        <v>0</v>
      </c>
      <c r="R40" s="130">
        <v>0</v>
      </c>
      <c r="S40" s="129">
        <v>0</v>
      </c>
      <c r="T40" s="125">
        <f t="shared" si="7"/>
        <v>0</v>
      </c>
      <c r="U40" s="125">
        <f>[1]L02!C277</f>
        <v>0</v>
      </c>
      <c r="V40" s="125">
        <f t="shared" si="8"/>
        <v>0</v>
      </c>
      <c r="W40" s="125">
        <v>0</v>
      </c>
    </row>
    <row r="41" spans="1:23" ht="17.100000000000001" customHeight="1">
      <c r="A41" s="124">
        <v>20205</v>
      </c>
      <c r="B41" s="128" t="s">
        <v>245</v>
      </c>
      <c r="C41" s="129">
        <v>0</v>
      </c>
      <c r="D41" s="125">
        <f t="shared" si="6"/>
        <v>0</v>
      </c>
      <c r="E41" s="129">
        <v>0</v>
      </c>
      <c r="F41" s="130">
        <v>0</v>
      </c>
      <c r="G41" s="130">
        <v>0</v>
      </c>
      <c r="H41" s="126">
        <v>0</v>
      </c>
      <c r="I41" s="126">
        <v>0</v>
      </c>
      <c r="J41" s="130">
        <v>0</v>
      </c>
      <c r="K41" s="130">
        <v>0</v>
      </c>
      <c r="L41" s="126">
        <v>0</v>
      </c>
      <c r="M41" s="129">
        <v>0</v>
      </c>
      <c r="N41" s="129">
        <v>0</v>
      </c>
      <c r="O41" s="125">
        <v>0</v>
      </c>
      <c r="P41" s="130">
        <v>0</v>
      </c>
      <c r="Q41" s="126">
        <v>0</v>
      </c>
      <c r="R41" s="130">
        <v>0</v>
      </c>
      <c r="S41" s="129">
        <v>0</v>
      </c>
      <c r="T41" s="125">
        <f t="shared" si="7"/>
        <v>0</v>
      </c>
      <c r="U41" s="125">
        <f>[1]L02!C283</f>
        <v>0</v>
      </c>
      <c r="V41" s="125">
        <f t="shared" si="8"/>
        <v>0</v>
      </c>
      <c r="W41" s="125">
        <v>0</v>
      </c>
    </row>
    <row r="42" spans="1:23" ht="17.100000000000001" customHeight="1">
      <c r="A42" s="124">
        <v>20206</v>
      </c>
      <c r="B42" s="128" t="s">
        <v>246</v>
      </c>
      <c r="C42" s="129">
        <v>0</v>
      </c>
      <c r="D42" s="125">
        <f t="shared" si="6"/>
        <v>0</v>
      </c>
      <c r="E42" s="129">
        <v>0</v>
      </c>
      <c r="F42" s="130">
        <v>0</v>
      </c>
      <c r="G42" s="130">
        <v>0</v>
      </c>
      <c r="H42" s="126">
        <v>0</v>
      </c>
      <c r="I42" s="126">
        <v>0</v>
      </c>
      <c r="J42" s="130">
        <v>0</v>
      </c>
      <c r="K42" s="130">
        <v>0</v>
      </c>
      <c r="L42" s="126">
        <v>0</v>
      </c>
      <c r="M42" s="129">
        <v>0</v>
      </c>
      <c r="N42" s="129">
        <v>0</v>
      </c>
      <c r="O42" s="125">
        <v>0</v>
      </c>
      <c r="P42" s="130">
        <v>0</v>
      </c>
      <c r="Q42" s="126">
        <v>0</v>
      </c>
      <c r="R42" s="130">
        <v>0</v>
      </c>
      <c r="S42" s="129">
        <v>0</v>
      </c>
      <c r="T42" s="125">
        <f t="shared" si="7"/>
        <v>0</v>
      </c>
      <c r="U42" s="125">
        <f>[1]L02!C287</f>
        <v>0</v>
      </c>
      <c r="V42" s="125">
        <f t="shared" si="8"/>
        <v>0</v>
      </c>
      <c r="W42" s="125">
        <v>0</v>
      </c>
    </row>
    <row r="43" spans="1:23" ht="17.100000000000001" customHeight="1">
      <c r="A43" s="124">
        <v>20207</v>
      </c>
      <c r="B43" s="128" t="s">
        <v>247</v>
      </c>
      <c r="C43" s="129">
        <v>0</v>
      </c>
      <c r="D43" s="125">
        <f t="shared" si="6"/>
        <v>0</v>
      </c>
      <c r="E43" s="129">
        <v>0</v>
      </c>
      <c r="F43" s="130">
        <v>0</v>
      </c>
      <c r="G43" s="130">
        <v>0</v>
      </c>
      <c r="H43" s="126">
        <v>0</v>
      </c>
      <c r="I43" s="126">
        <v>0</v>
      </c>
      <c r="J43" s="130">
        <v>0</v>
      </c>
      <c r="K43" s="130">
        <v>0</v>
      </c>
      <c r="L43" s="126">
        <v>0</v>
      </c>
      <c r="M43" s="129">
        <v>0</v>
      </c>
      <c r="N43" s="129">
        <v>0</v>
      </c>
      <c r="O43" s="125">
        <v>0</v>
      </c>
      <c r="P43" s="130">
        <v>0</v>
      </c>
      <c r="Q43" s="126">
        <v>0</v>
      </c>
      <c r="R43" s="130">
        <v>0</v>
      </c>
      <c r="S43" s="129">
        <v>0</v>
      </c>
      <c r="T43" s="125">
        <f t="shared" si="7"/>
        <v>0</v>
      </c>
      <c r="U43" s="125">
        <f>[1]L02!C289</f>
        <v>0</v>
      </c>
      <c r="V43" s="125">
        <f t="shared" si="8"/>
        <v>0</v>
      </c>
      <c r="W43" s="125">
        <v>0</v>
      </c>
    </row>
    <row r="44" spans="1:23" ht="17.100000000000001" customHeight="1">
      <c r="A44" s="124">
        <v>20299</v>
      </c>
      <c r="B44" s="128" t="s">
        <v>248</v>
      </c>
      <c r="C44" s="129">
        <v>0</v>
      </c>
      <c r="D44" s="125">
        <f t="shared" si="6"/>
        <v>0</v>
      </c>
      <c r="E44" s="129">
        <v>0</v>
      </c>
      <c r="F44" s="130">
        <v>0</v>
      </c>
      <c r="G44" s="130">
        <v>0</v>
      </c>
      <c r="H44" s="126">
        <v>0</v>
      </c>
      <c r="I44" s="126">
        <v>0</v>
      </c>
      <c r="J44" s="130">
        <v>0</v>
      </c>
      <c r="K44" s="130">
        <v>0</v>
      </c>
      <c r="L44" s="126">
        <v>0</v>
      </c>
      <c r="M44" s="129">
        <v>0</v>
      </c>
      <c r="N44" s="129">
        <v>0</v>
      </c>
      <c r="O44" s="125">
        <v>0</v>
      </c>
      <c r="P44" s="130">
        <v>0</v>
      </c>
      <c r="Q44" s="126">
        <v>0</v>
      </c>
      <c r="R44" s="130">
        <v>0</v>
      </c>
      <c r="S44" s="129">
        <v>0</v>
      </c>
      <c r="T44" s="125">
        <f t="shared" si="7"/>
        <v>0</v>
      </c>
      <c r="U44" s="125">
        <f>[1]L02!C294</f>
        <v>0</v>
      </c>
      <c r="V44" s="125">
        <f t="shared" si="8"/>
        <v>0</v>
      </c>
      <c r="W44" s="125">
        <v>0</v>
      </c>
    </row>
    <row r="45" spans="1:23" ht="17.100000000000001" customHeight="1">
      <c r="A45" s="124">
        <v>203</v>
      </c>
      <c r="B45" s="127" t="s">
        <v>249</v>
      </c>
      <c r="C45" s="215">
        <f t="shared" ref="C45:W45" si="9">SUM(C46:C50)</f>
        <v>103</v>
      </c>
      <c r="D45" s="125">
        <f t="shared" si="9"/>
        <v>24</v>
      </c>
      <c r="E45" s="125">
        <f t="shared" si="9"/>
        <v>0</v>
      </c>
      <c r="F45" s="126">
        <f t="shared" si="9"/>
        <v>24</v>
      </c>
      <c r="G45" s="126">
        <f t="shared" si="9"/>
        <v>0</v>
      </c>
      <c r="H45" s="126">
        <f t="shared" si="9"/>
        <v>0</v>
      </c>
      <c r="I45" s="126">
        <f t="shared" si="9"/>
        <v>0</v>
      </c>
      <c r="J45" s="126">
        <f t="shared" si="9"/>
        <v>0</v>
      </c>
      <c r="K45" s="126">
        <f t="shared" si="9"/>
        <v>0</v>
      </c>
      <c r="L45" s="126">
        <f t="shared" si="9"/>
        <v>0</v>
      </c>
      <c r="M45" s="125">
        <f t="shared" si="9"/>
        <v>0</v>
      </c>
      <c r="N45" s="125">
        <f t="shared" si="9"/>
        <v>0</v>
      </c>
      <c r="O45" s="125">
        <f t="shared" si="9"/>
        <v>0</v>
      </c>
      <c r="P45" s="126">
        <f t="shared" si="9"/>
        <v>0</v>
      </c>
      <c r="Q45" s="126">
        <f t="shared" si="9"/>
        <v>0</v>
      </c>
      <c r="R45" s="126">
        <f t="shared" si="9"/>
        <v>0</v>
      </c>
      <c r="S45" s="125">
        <f t="shared" si="9"/>
        <v>0</v>
      </c>
      <c r="T45" s="125">
        <f t="shared" si="9"/>
        <v>127</v>
      </c>
      <c r="U45" s="125">
        <f t="shared" si="9"/>
        <v>127</v>
      </c>
      <c r="V45" s="125">
        <f t="shared" si="9"/>
        <v>0</v>
      </c>
      <c r="W45" s="125">
        <f t="shared" si="9"/>
        <v>0</v>
      </c>
    </row>
    <row r="46" spans="1:23" ht="17.100000000000001" customHeight="1">
      <c r="A46" s="124">
        <v>20301</v>
      </c>
      <c r="B46" s="128" t="s">
        <v>250</v>
      </c>
      <c r="C46" s="129">
        <v>0</v>
      </c>
      <c r="D46" s="125">
        <f>SUM(E46:S46)</f>
        <v>0</v>
      </c>
      <c r="E46" s="129">
        <v>0</v>
      </c>
      <c r="F46" s="130">
        <v>0</v>
      </c>
      <c r="G46" s="130">
        <v>0</v>
      </c>
      <c r="H46" s="126">
        <v>0</v>
      </c>
      <c r="I46" s="126">
        <v>0</v>
      </c>
      <c r="J46" s="130">
        <v>0</v>
      </c>
      <c r="K46" s="130">
        <v>0</v>
      </c>
      <c r="L46" s="126">
        <v>0</v>
      </c>
      <c r="M46" s="129">
        <v>0</v>
      </c>
      <c r="N46" s="129">
        <v>0</v>
      </c>
      <c r="O46" s="125">
        <v>0</v>
      </c>
      <c r="P46" s="130">
        <v>0</v>
      </c>
      <c r="Q46" s="126">
        <v>0</v>
      </c>
      <c r="R46" s="130">
        <v>0</v>
      </c>
      <c r="S46" s="129">
        <v>0</v>
      </c>
      <c r="T46" s="125">
        <f>C46+D46</f>
        <v>0</v>
      </c>
      <c r="U46" s="125">
        <f>[1]L02!C297</f>
        <v>0</v>
      </c>
      <c r="V46" s="125">
        <f>T46-U46</f>
        <v>0</v>
      </c>
      <c r="W46" s="125">
        <v>0</v>
      </c>
    </row>
    <row r="47" spans="1:23" ht="17.100000000000001" customHeight="1">
      <c r="A47" s="124">
        <v>20304</v>
      </c>
      <c r="B47" s="128" t="s">
        <v>251</v>
      </c>
      <c r="C47" s="129">
        <v>0</v>
      </c>
      <c r="D47" s="125">
        <f>SUM(E47:S47)</f>
        <v>0</v>
      </c>
      <c r="E47" s="129">
        <v>0</v>
      </c>
      <c r="F47" s="130">
        <v>0</v>
      </c>
      <c r="G47" s="130">
        <v>0</v>
      </c>
      <c r="H47" s="126">
        <v>0</v>
      </c>
      <c r="I47" s="126">
        <v>0</v>
      </c>
      <c r="J47" s="130">
        <v>0</v>
      </c>
      <c r="K47" s="130">
        <v>0</v>
      </c>
      <c r="L47" s="126">
        <v>0</v>
      </c>
      <c r="M47" s="129">
        <v>0</v>
      </c>
      <c r="N47" s="129">
        <v>0</v>
      </c>
      <c r="O47" s="125">
        <v>0</v>
      </c>
      <c r="P47" s="130">
        <v>0</v>
      </c>
      <c r="Q47" s="126">
        <v>0</v>
      </c>
      <c r="R47" s="130">
        <v>0</v>
      </c>
      <c r="S47" s="129">
        <v>0</v>
      </c>
      <c r="T47" s="125">
        <f>C47+D47</f>
        <v>0</v>
      </c>
      <c r="U47" s="125">
        <f>[1]L02!C299</f>
        <v>0</v>
      </c>
      <c r="V47" s="125">
        <f>T47-U47</f>
        <v>0</v>
      </c>
      <c r="W47" s="125">
        <v>0</v>
      </c>
    </row>
    <row r="48" spans="1:23" ht="17.100000000000001" customHeight="1">
      <c r="A48" s="124">
        <v>20305</v>
      </c>
      <c r="B48" s="128" t="s">
        <v>252</v>
      </c>
      <c r="C48" s="129">
        <v>0</v>
      </c>
      <c r="D48" s="125">
        <f>SUM(E48:S48)</f>
        <v>0</v>
      </c>
      <c r="E48" s="129">
        <v>0</v>
      </c>
      <c r="F48" s="130">
        <v>0</v>
      </c>
      <c r="G48" s="130">
        <v>0</v>
      </c>
      <c r="H48" s="126">
        <v>0</v>
      </c>
      <c r="I48" s="126">
        <v>0</v>
      </c>
      <c r="J48" s="130">
        <v>0</v>
      </c>
      <c r="K48" s="130">
        <v>0</v>
      </c>
      <c r="L48" s="126">
        <v>0</v>
      </c>
      <c r="M48" s="129">
        <v>0</v>
      </c>
      <c r="N48" s="129">
        <v>0</v>
      </c>
      <c r="O48" s="125">
        <v>0</v>
      </c>
      <c r="P48" s="130">
        <v>0</v>
      </c>
      <c r="Q48" s="126">
        <v>0</v>
      </c>
      <c r="R48" s="130">
        <v>0</v>
      </c>
      <c r="S48" s="129">
        <v>0</v>
      </c>
      <c r="T48" s="125">
        <f>C48+D48</f>
        <v>0</v>
      </c>
      <c r="U48" s="125">
        <f>[1]L02!C301</f>
        <v>0</v>
      </c>
      <c r="V48" s="125">
        <f>T48-U48</f>
        <v>0</v>
      </c>
      <c r="W48" s="125">
        <v>0</v>
      </c>
    </row>
    <row r="49" spans="1:23" ht="17.100000000000001" customHeight="1">
      <c r="A49" s="124">
        <v>20306</v>
      </c>
      <c r="B49" s="128" t="s">
        <v>253</v>
      </c>
      <c r="C49" s="129">
        <v>103</v>
      </c>
      <c r="D49" s="125">
        <f>SUM(E49:S49)</f>
        <v>24</v>
      </c>
      <c r="E49" s="129">
        <v>0</v>
      </c>
      <c r="F49" s="130">
        <v>24</v>
      </c>
      <c r="G49" s="130">
        <v>0</v>
      </c>
      <c r="H49" s="126">
        <v>0</v>
      </c>
      <c r="I49" s="126">
        <v>0</v>
      </c>
      <c r="J49" s="130">
        <v>0</v>
      </c>
      <c r="K49" s="130">
        <v>0</v>
      </c>
      <c r="L49" s="126">
        <v>0</v>
      </c>
      <c r="M49" s="129">
        <v>0</v>
      </c>
      <c r="N49" s="129">
        <v>0</v>
      </c>
      <c r="O49" s="125">
        <v>0</v>
      </c>
      <c r="P49" s="130">
        <v>0</v>
      </c>
      <c r="Q49" s="126">
        <v>0</v>
      </c>
      <c r="R49" s="130">
        <v>0</v>
      </c>
      <c r="S49" s="129">
        <v>0</v>
      </c>
      <c r="T49" s="125">
        <v>127</v>
      </c>
      <c r="U49" s="125">
        <v>127</v>
      </c>
      <c r="V49" s="125">
        <f>T49-U49</f>
        <v>0</v>
      </c>
      <c r="W49" s="125">
        <v>0</v>
      </c>
    </row>
    <row r="50" spans="1:23" ht="17.100000000000001" customHeight="1">
      <c r="A50" s="124">
        <v>20399</v>
      </c>
      <c r="B50" s="128" t="s">
        <v>254</v>
      </c>
      <c r="C50" s="129">
        <v>0</v>
      </c>
      <c r="D50" s="125">
        <f>SUM(E50:S50)</f>
        <v>0</v>
      </c>
      <c r="E50" s="129">
        <v>0</v>
      </c>
      <c r="F50" s="130">
        <v>0</v>
      </c>
      <c r="G50" s="130">
        <v>0</v>
      </c>
      <c r="H50" s="126">
        <v>0</v>
      </c>
      <c r="I50" s="126">
        <v>0</v>
      </c>
      <c r="J50" s="130">
        <v>0</v>
      </c>
      <c r="K50" s="130">
        <v>0</v>
      </c>
      <c r="L50" s="126">
        <v>0</v>
      </c>
      <c r="M50" s="129">
        <v>0</v>
      </c>
      <c r="N50" s="129">
        <v>0</v>
      </c>
      <c r="O50" s="125">
        <v>0</v>
      </c>
      <c r="P50" s="130">
        <v>0</v>
      </c>
      <c r="Q50" s="126">
        <v>0</v>
      </c>
      <c r="R50" s="130">
        <v>0</v>
      </c>
      <c r="S50" s="129">
        <v>0</v>
      </c>
      <c r="T50" s="125">
        <f>C50+D50</f>
        <v>0</v>
      </c>
      <c r="U50" s="125">
        <f>[1]L02!C312</f>
        <v>0</v>
      </c>
      <c r="V50" s="125">
        <f>T50-U50</f>
        <v>0</v>
      </c>
      <c r="W50" s="125">
        <v>0</v>
      </c>
    </row>
    <row r="51" spans="1:23" ht="17.100000000000001" customHeight="1">
      <c r="A51" s="124">
        <v>204</v>
      </c>
      <c r="B51" s="127" t="s">
        <v>255</v>
      </c>
      <c r="C51" s="215">
        <f t="shared" ref="C51:W51" si="10">SUM(C52:C63)</f>
        <v>7634</v>
      </c>
      <c r="D51" s="125">
        <f t="shared" si="10"/>
        <v>5513</v>
      </c>
      <c r="E51" s="125">
        <f t="shared" si="10"/>
        <v>0</v>
      </c>
      <c r="F51" s="126">
        <f t="shared" si="10"/>
        <v>2804</v>
      </c>
      <c r="G51" s="126">
        <f t="shared" si="10"/>
        <v>700</v>
      </c>
      <c r="H51" s="126">
        <f t="shared" si="10"/>
        <v>120</v>
      </c>
      <c r="I51" s="126">
        <f t="shared" si="10"/>
        <v>0</v>
      </c>
      <c r="J51" s="126">
        <f t="shared" si="10"/>
        <v>0</v>
      </c>
      <c r="K51" s="126">
        <f t="shared" si="10"/>
        <v>0</v>
      </c>
      <c r="L51" s="126">
        <f t="shared" si="10"/>
        <v>0</v>
      </c>
      <c r="M51" s="125">
        <f t="shared" si="10"/>
        <v>1889</v>
      </c>
      <c r="N51" s="125">
        <f t="shared" si="10"/>
        <v>0</v>
      </c>
      <c r="O51" s="125">
        <f t="shared" si="10"/>
        <v>0</v>
      </c>
      <c r="P51" s="126">
        <f t="shared" si="10"/>
        <v>0</v>
      </c>
      <c r="Q51" s="126">
        <f t="shared" si="10"/>
        <v>0</v>
      </c>
      <c r="R51" s="126">
        <f t="shared" si="10"/>
        <v>0</v>
      </c>
      <c r="S51" s="125">
        <f t="shared" si="10"/>
        <v>0</v>
      </c>
      <c r="T51" s="125">
        <f t="shared" si="10"/>
        <v>13147</v>
      </c>
      <c r="U51" s="125">
        <f t="shared" si="10"/>
        <v>11258</v>
      </c>
      <c r="V51" s="125">
        <f t="shared" si="10"/>
        <v>1889</v>
      </c>
      <c r="W51" s="125">
        <f t="shared" si="10"/>
        <v>0</v>
      </c>
    </row>
    <row r="52" spans="1:23" ht="17.100000000000001" customHeight="1">
      <c r="A52" s="124">
        <v>20401</v>
      </c>
      <c r="B52" s="128" t="s">
        <v>256</v>
      </c>
      <c r="C52" s="129">
        <v>460</v>
      </c>
      <c r="D52" s="125">
        <f t="shared" ref="D52:D63" si="11">SUM(E52:S52)</f>
        <v>15</v>
      </c>
      <c r="E52" s="129">
        <v>0</v>
      </c>
      <c r="F52" s="130">
        <v>15</v>
      </c>
      <c r="G52" s="130">
        <v>0</v>
      </c>
      <c r="H52" s="126">
        <v>0</v>
      </c>
      <c r="I52" s="126">
        <v>0</v>
      </c>
      <c r="J52" s="130">
        <v>0</v>
      </c>
      <c r="K52" s="130">
        <v>0</v>
      </c>
      <c r="L52" s="126">
        <v>0</v>
      </c>
      <c r="M52" s="129">
        <v>0</v>
      </c>
      <c r="N52" s="129">
        <v>0</v>
      </c>
      <c r="O52" s="125">
        <v>0</v>
      </c>
      <c r="P52" s="130">
        <v>0</v>
      </c>
      <c r="Q52" s="126">
        <v>0</v>
      </c>
      <c r="R52" s="130">
        <v>0</v>
      </c>
      <c r="S52" s="129">
        <v>0</v>
      </c>
      <c r="T52" s="125">
        <v>475</v>
      </c>
      <c r="U52" s="125">
        <v>500</v>
      </c>
      <c r="V52" s="125">
        <f t="shared" ref="V52:V63" si="12">T52-U52</f>
        <v>-25</v>
      </c>
      <c r="W52" s="125">
        <v>0</v>
      </c>
    </row>
    <row r="53" spans="1:23" ht="17.100000000000001" customHeight="1">
      <c r="A53" s="124">
        <v>20402</v>
      </c>
      <c r="B53" s="128" t="s">
        <v>257</v>
      </c>
      <c r="C53" s="129">
        <v>4528</v>
      </c>
      <c r="D53" s="125">
        <f t="shared" si="11"/>
        <v>3695</v>
      </c>
      <c r="E53" s="129">
        <v>0</v>
      </c>
      <c r="F53" s="130">
        <v>1806</v>
      </c>
      <c r="G53" s="130"/>
      <c r="H53" s="126">
        <v>0</v>
      </c>
      <c r="I53" s="126">
        <v>0</v>
      </c>
      <c r="J53" s="130">
        <v>0</v>
      </c>
      <c r="K53" s="130">
        <v>0</v>
      </c>
      <c r="L53" s="126">
        <v>0</v>
      </c>
      <c r="M53" s="129">
        <v>1889</v>
      </c>
      <c r="N53" s="129">
        <v>0</v>
      </c>
      <c r="O53" s="125">
        <v>0</v>
      </c>
      <c r="P53" s="130">
        <v>0</v>
      </c>
      <c r="Q53" s="126">
        <v>0</v>
      </c>
      <c r="R53" s="130">
        <v>0</v>
      </c>
      <c r="S53" s="129">
        <v>0</v>
      </c>
      <c r="T53" s="125">
        <v>8223</v>
      </c>
      <c r="U53" s="125">
        <v>6334</v>
      </c>
      <c r="V53" s="125">
        <f t="shared" si="12"/>
        <v>1889</v>
      </c>
      <c r="W53" s="125">
        <v>0</v>
      </c>
    </row>
    <row r="54" spans="1:23" ht="17.100000000000001" customHeight="1">
      <c r="A54" s="124">
        <v>20403</v>
      </c>
      <c r="B54" s="128" t="s">
        <v>258</v>
      </c>
      <c r="C54" s="129">
        <v>0</v>
      </c>
      <c r="D54" s="125">
        <f t="shared" si="11"/>
        <v>0</v>
      </c>
      <c r="E54" s="129">
        <v>0</v>
      </c>
      <c r="F54" s="130">
        <v>0</v>
      </c>
      <c r="G54" s="130">
        <v>0</v>
      </c>
      <c r="H54" s="126">
        <v>0</v>
      </c>
      <c r="I54" s="126">
        <v>0</v>
      </c>
      <c r="J54" s="130">
        <v>0</v>
      </c>
      <c r="K54" s="130">
        <v>0</v>
      </c>
      <c r="L54" s="126">
        <v>0</v>
      </c>
      <c r="M54" s="129">
        <v>0</v>
      </c>
      <c r="N54" s="129">
        <v>0</v>
      </c>
      <c r="O54" s="125">
        <v>0</v>
      </c>
      <c r="P54" s="130">
        <v>0</v>
      </c>
      <c r="Q54" s="126">
        <v>0</v>
      </c>
      <c r="R54" s="130">
        <v>0</v>
      </c>
      <c r="S54" s="129">
        <v>0</v>
      </c>
      <c r="T54" s="125">
        <f t="shared" ref="T54:T63" si="13">C54+D54</f>
        <v>0</v>
      </c>
      <c r="U54" s="125">
        <f>[1]L02!C347</f>
        <v>0</v>
      </c>
      <c r="V54" s="125">
        <f t="shared" si="12"/>
        <v>0</v>
      </c>
      <c r="W54" s="125">
        <v>0</v>
      </c>
    </row>
    <row r="55" spans="1:23" ht="17.100000000000001" customHeight="1">
      <c r="A55" s="124">
        <v>20404</v>
      </c>
      <c r="B55" s="128" t="s">
        <v>259</v>
      </c>
      <c r="C55" s="129">
        <v>598</v>
      </c>
      <c r="D55" s="125">
        <f t="shared" si="11"/>
        <v>259</v>
      </c>
      <c r="E55" s="129">
        <v>0</v>
      </c>
      <c r="F55" s="130">
        <v>259</v>
      </c>
      <c r="G55" s="130"/>
      <c r="H55" s="126"/>
      <c r="I55" s="126">
        <v>0</v>
      </c>
      <c r="J55" s="130">
        <v>0</v>
      </c>
      <c r="K55" s="130">
        <v>0</v>
      </c>
      <c r="L55" s="126">
        <v>0</v>
      </c>
      <c r="M55" s="129">
        <v>0</v>
      </c>
      <c r="N55" s="129">
        <v>0</v>
      </c>
      <c r="O55" s="125">
        <v>0</v>
      </c>
      <c r="P55" s="130">
        <v>0</v>
      </c>
      <c r="Q55" s="126">
        <v>0</v>
      </c>
      <c r="R55" s="130">
        <v>0</v>
      </c>
      <c r="S55" s="129">
        <v>0</v>
      </c>
      <c r="T55" s="125">
        <v>857</v>
      </c>
      <c r="U55" s="125">
        <v>857</v>
      </c>
      <c r="V55" s="125">
        <f t="shared" si="12"/>
        <v>0</v>
      </c>
      <c r="W55" s="125">
        <v>0</v>
      </c>
    </row>
    <row r="56" spans="1:23" ht="17.100000000000001" customHeight="1">
      <c r="A56" s="124">
        <v>20405</v>
      </c>
      <c r="B56" s="128" t="s">
        <v>260</v>
      </c>
      <c r="C56" s="129">
        <v>1233</v>
      </c>
      <c r="D56" s="125">
        <f t="shared" si="11"/>
        <v>1337</v>
      </c>
      <c r="E56" s="129">
        <v>0</v>
      </c>
      <c r="F56" s="130">
        <v>527</v>
      </c>
      <c r="G56" s="130">
        <v>700</v>
      </c>
      <c r="H56" s="126">
        <v>110</v>
      </c>
      <c r="I56" s="126">
        <v>0</v>
      </c>
      <c r="J56" s="130">
        <v>0</v>
      </c>
      <c r="K56" s="130">
        <v>0</v>
      </c>
      <c r="L56" s="126">
        <v>0</v>
      </c>
      <c r="M56" s="129">
        <v>0</v>
      </c>
      <c r="N56" s="129">
        <v>0</v>
      </c>
      <c r="O56" s="125">
        <v>0</v>
      </c>
      <c r="P56" s="130">
        <v>0</v>
      </c>
      <c r="Q56" s="126">
        <v>0</v>
      </c>
      <c r="R56" s="130">
        <v>0</v>
      </c>
      <c r="S56" s="129">
        <v>0</v>
      </c>
      <c r="T56" s="125">
        <v>2570</v>
      </c>
      <c r="U56" s="125">
        <v>2570</v>
      </c>
      <c r="V56" s="125">
        <f t="shared" si="12"/>
        <v>0</v>
      </c>
      <c r="W56" s="125"/>
    </row>
    <row r="57" spans="1:23" ht="17.100000000000001" customHeight="1">
      <c r="A57" s="124">
        <v>20406</v>
      </c>
      <c r="B57" s="128" t="s">
        <v>261</v>
      </c>
      <c r="C57" s="129">
        <v>805</v>
      </c>
      <c r="D57" s="125">
        <f t="shared" si="11"/>
        <v>187</v>
      </c>
      <c r="E57" s="129">
        <v>0</v>
      </c>
      <c r="F57" s="130">
        <v>187</v>
      </c>
      <c r="G57" s="130"/>
      <c r="H57" s="126">
        <v>0</v>
      </c>
      <c r="I57" s="126">
        <v>0</v>
      </c>
      <c r="J57" s="130">
        <v>0</v>
      </c>
      <c r="K57" s="130">
        <v>0</v>
      </c>
      <c r="L57" s="126">
        <v>0</v>
      </c>
      <c r="M57" s="129">
        <v>0</v>
      </c>
      <c r="N57" s="129">
        <v>0</v>
      </c>
      <c r="O57" s="125">
        <v>0</v>
      </c>
      <c r="P57" s="130">
        <v>0</v>
      </c>
      <c r="Q57" s="126">
        <v>0</v>
      </c>
      <c r="R57" s="130">
        <v>0</v>
      </c>
      <c r="S57" s="129">
        <v>0</v>
      </c>
      <c r="T57" s="125">
        <v>992</v>
      </c>
      <c r="U57" s="125">
        <v>992</v>
      </c>
      <c r="V57" s="125">
        <f t="shared" si="12"/>
        <v>0</v>
      </c>
      <c r="W57" s="125">
        <v>0</v>
      </c>
    </row>
    <row r="58" spans="1:23" ht="17.100000000000001" customHeight="1">
      <c r="A58" s="124">
        <v>20407</v>
      </c>
      <c r="B58" s="128" t="s">
        <v>262</v>
      </c>
      <c r="C58" s="129">
        <v>0</v>
      </c>
      <c r="D58" s="125">
        <f t="shared" si="11"/>
        <v>0</v>
      </c>
      <c r="E58" s="129">
        <v>0</v>
      </c>
      <c r="F58" s="130">
        <v>0</v>
      </c>
      <c r="G58" s="130">
        <v>0</v>
      </c>
      <c r="H58" s="126">
        <v>0</v>
      </c>
      <c r="I58" s="126">
        <v>0</v>
      </c>
      <c r="J58" s="130">
        <v>0</v>
      </c>
      <c r="K58" s="130">
        <v>0</v>
      </c>
      <c r="L58" s="126">
        <v>0</v>
      </c>
      <c r="M58" s="129">
        <v>0</v>
      </c>
      <c r="N58" s="129">
        <v>0</v>
      </c>
      <c r="O58" s="125">
        <v>0</v>
      </c>
      <c r="P58" s="130">
        <v>0</v>
      </c>
      <c r="Q58" s="126">
        <v>0</v>
      </c>
      <c r="R58" s="130">
        <v>0</v>
      </c>
      <c r="S58" s="129">
        <v>0</v>
      </c>
      <c r="T58" s="125">
        <f t="shared" si="13"/>
        <v>0</v>
      </c>
      <c r="U58" s="125">
        <f>[1]L02!C389</f>
        <v>0</v>
      </c>
      <c r="V58" s="125">
        <f t="shared" si="12"/>
        <v>0</v>
      </c>
      <c r="W58" s="125">
        <v>0</v>
      </c>
    </row>
    <row r="59" spans="1:23" ht="17.100000000000001" customHeight="1">
      <c r="A59" s="124">
        <v>20408</v>
      </c>
      <c r="B59" s="128" t="s">
        <v>263</v>
      </c>
      <c r="C59" s="129">
        <v>0</v>
      </c>
      <c r="D59" s="125">
        <f t="shared" si="11"/>
        <v>0</v>
      </c>
      <c r="E59" s="129">
        <v>0</v>
      </c>
      <c r="F59" s="130">
        <v>0</v>
      </c>
      <c r="G59" s="130">
        <v>0</v>
      </c>
      <c r="H59" s="126">
        <v>0</v>
      </c>
      <c r="I59" s="126">
        <v>0</v>
      </c>
      <c r="J59" s="130">
        <v>0</v>
      </c>
      <c r="K59" s="130">
        <v>0</v>
      </c>
      <c r="L59" s="126">
        <v>0</v>
      </c>
      <c r="M59" s="129">
        <v>0</v>
      </c>
      <c r="N59" s="129">
        <v>0</v>
      </c>
      <c r="O59" s="125">
        <v>0</v>
      </c>
      <c r="P59" s="130">
        <v>0</v>
      </c>
      <c r="Q59" s="126">
        <v>0</v>
      </c>
      <c r="R59" s="130">
        <v>0</v>
      </c>
      <c r="S59" s="129">
        <v>0</v>
      </c>
      <c r="T59" s="125">
        <f t="shared" si="13"/>
        <v>0</v>
      </c>
      <c r="U59" s="125">
        <f>[1]L02!C398</f>
        <v>0</v>
      </c>
      <c r="V59" s="125">
        <f t="shared" si="12"/>
        <v>0</v>
      </c>
      <c r="W59" s="125">
        <v>0</v>
      </c>
    </row>
    <row r="60" spans="1:23" ht="17.100000000000001" customHeight="1">
      <c r="A60" s="124">
        <v>20409</v>
      </c>
      <c r="B60" s="128" t="s">
        <v>264</v>
      </c>
      <c r="C60" s="129">
        <v>0</v>
      </c>
      <c r="D60" s="125">
        <f t="shared" si="11"/>
        <v>0</v>
      </c>
      <c r="E60" s="129">
        <v>0</v>
      </c>
      <c r="F60" s="130">
        <v>0</v>
      </c>
      <c r="G60" s="130">
        <v>0</v>
      </c>
      <c r="H60" s="126">
        <v>0</v>
      </c>
      <c r="I60" s="126">
        <v>0</v>
      </c>
      <c r="J60" s="130">
        <v>0</v>
      </c>
      <c r="K60" s="130">
        <v>0</v>
      </c>
      <c r="L60" s="126">
        <v>0</v>
      </c>
      <c r="M60" s="129">
        <v>0</v>
      </c>
      <c r="N60" s="129">
        <v>0</v>
      </c>
      <c r="O60" s="125">
        <v>0</v>
      </c>
      <c r="P60" s="130">
        <v>0</v>
      </c>
      <c r="Q60" s="126">
        <v>0</v>
      </c>
      <c r="R60" s="130">
        <v>0</v>
      </c>
      <c r="S60" s="129">
        <v>0</v>
      </c>
      <c r="T60" s="125">
        <f t="shared" si="13"/>
        <v>0</v>
      </c>
      <c r="U60" s="125">
        <f>[1]L02!C407</f>
        <v>0</v>
      </c>
      <c r="V60" s="125">
        <f t="shared" si="12"/>
        <v>0</v>
      </c>
      <c r="W60" s="125">
        <v>0</v>
      </c>
    </row>
    <row r="61" spans="1:23" ht="17.100000000000001" customHeight="1">
      <c r="A61" s="124">
        <v>20410</v>
      </c>
      <c r="B61" s="128" t="s">
        <v>265</v>
      </c>
      <c r="C61" s="129">
        <v>0</v>
      </c>
      <c r="D61" s="125">
        <f t="shared" si="11"/>
        <v>0</v>
      </c>
      <c r="E61" s="129">
        <v>0</v>
      </c>
      <c r="F61" s="130">
        <v>0</v>
      </c>
      <c r="G61" s="130">
        <v>0</v>
      </c>
      <c r="H61" s="126">
        <v>0</v>
      </c>
      <c r="I61" s="126">
        <v>0</v>
      </c>
      <c r="J61" s="130">
        <v>0</v>
      </c>
      <c r="K61" s="130">
        <v>0</v>
      </c>
      <c r="L61" s="126">
        <v>0</v>
      </c>
      <c r="M61" s="129">
        <v>0</v>
      </c>
      <c r="N61" s="129">
        <v>0</v>
      </c>
      <c r="O61" s="125">
        <v>0</v>
      </c>
      <c r="P61" s="130">
        <v>0</v>
      </c>
      <c r="Q61" s="126">
        <v>0</v>
      </c>
      <c r="R61" s="130">
        <v>0</v>
      </c>
      <c r="S61" s="129">
        <v>0</v>
      </c>
      <c r="T61" s="125">
        <f t="shared" si="13"/>
        <v>0</v>
      </c>
      <c r="U61" s="125">
        <f>[1]L02!C415</f>
        <v>0</v>
      </c>
      <c r="V61" s="125">
        <f t="shared" si="12"/>
        <v>0</v>
      </c>
      <c r="W61" s="125">
        <v>0</v>
      </c>
    </row>
    <row r="62" spans="1:23" ht="17.100000000000001" customHeight="1">
      <c r="A62" s="124">
        <v>20411</v>
      </c>
      <c r="B62" s="128" t="s">
        <v>266</v>
      </c>
      <c r="C62" s="129">
        <v>0</v>
      </c>
      <c r="D62" s="125">
        <f t="shared" si="11"/>
        <v>0</v>
      </c>
      <c r="E62" s="129">
        <v>0</v>
      </c>
      <c r="F62" s="130">
        <v>0</v>
      </c>
      <c r="G62" s="130">
        <v>0</v>
      </c>
      <c r="H62" s="126">
        <v>0</v>
      </c>
      <c r="I62" s="126">
        <v>0</v>
      </c>
      <c r="J62" s="130">
        <v>0</v>
      </c>
      <c r="K62" s="130">
        <v>0</v>
      </c>
      <c r="L62" s="126">
        <v>0</v>
      </c>
      <c r="M62" s="129">
        <v>0</v>
      </c>
      <c r="N62" s="129">
        <v>0</v>
      </c>
      <c r="O62" s="125">
        <v>0</v>
      </c>
      <c r="P62" s="130">
        <v>0</v>
      </c>
      <c r="Q62" s="126">
        <v>0</v>
      </c>
      <c r="R62" s="130">
        <v>0</v>
      </c>
      <c r="S62" s="129">
        <v>0</v>
      </c>
      <c r="T62" s="125">
        <f t="shared" si="13"/>
        <v>0</v>
      </c>
      <c r="U62" s="125">
        <f>[1]L02!C423</f>
        <v>0</v>
      </c>
      <c r="V62" s="125">
        <f t="shared" si="12"/>
        <v>0</v>
      </c>
      <c r="W62" s="125">
        <v>0</v>
      </c>
    </row>
    <row r="63" spans="1:23" ht="17.100000000000001" customHeight="1">
      <c r="A63" s="124">
        <v>20499</v>
      </c>
      <c r="B63" s="128" t="s">
        <v>267</v>
      </c>
      <c r="C63" s="129">
        <v>10</v>
      </c>
      <c r="D63" s="125">
        <f t="shared" si="11"/>
        <v>20</v>
      </c>
      <c r="E63" s="129">
        <v>0</v>
      </c>
      <c r="F63" s="130">
        <v>10</v>
      </c>
      <c r="G63" s="130">
        <v>0</v>
      </c>
      <c r="H63" s="126">
        <v>10</v>
      </c>
      <c r="I63" s="126">
        <v>0</v>
      </c>
      <c r="J63" s="130">
        <v>0</v>
      </c>
      <c r="K63" s="130">
        <v>0</v>
      </c>
      <c r="L63" s="126">
        <v>0</v>
      </c>
      <c r="M63" s="129">
        <v>0</v>
      </c>
      <c r="N63" s="129">
        <v>0</v>
      </c>
      <c r="O63" s="125">
        <v>0</v>
      </c>
      <c r="P63" s="130">
        <v>0</v>
      </c>
      <c r="Q63" s="126">
        <v>0</v>
      </c>
      <c r="R63" s="130">
        <v>0</v>
      </c>
      <c r="S63" s="129">
        <v>0</v>
      </c>
      <c r="T63" s="125">
        <f t="shared" si="13"/>
        <v>30</v>
      </c>
      <c r="U63" s="125">
        <v>5</v>
      </c>
      <c r="V63" s="125">
        <f t="shared" si="12"/>
        <v>25</v>
      </c>
      <c r="W63" s="125"/>
    </row>
    <row r="64" spans="1:23" ht="17.100000000000001" customHeight="1">
      <c r="A64" s="124">
        <v>205</v>
      </c>
      <c r="B64" s="127" t="s">
        <v>268</v>
      </c>
      <c r="C64" s="215">
        <f t="shared" ref="C64:V64" si="14">SUM(C65:C74)</f>
        <v>67117</v>
      </c>
      <c r="D64" s="125">
        <f t="shared" si="14"/>
        <v>4870</v>
      </c>
      <c r="E64" s="125">
        <f t="shared" si="14"/>
        <v>422</v>
      </c>
      <c r="F64" s="126">
        <f t="shared" si="14"/>
        <v>749</v>
      </c>
      <c r="G64" s="126">
        <f t="shared" si="14"/>
        <v>5854</v>
      </c>
      <c r="H64" s="126">
        <f t="shared" si="14"/>
        <v>74</v>
      </c>
      <c r="I64" s="126">
        <f t="shared" si="14"/>
        <v>0</v>
      </c>
      <c r="J64" s="126">
        <f t="shared" si="14"/>
        <v>0</v>
      </c>
      <c r="K64" s="126">
        <f t="shared" si="14"/>
        <v>0</v>
      </c>
      <c r="L64" s="126">
        <f t="shared" si="14"/>
        <v>0</v>
      </c>
      <c r="M64" s="125">
        <f t="shared" si="14"/>
        <v>-2229</v>
      </c>
      <c r="N64" s="125">
        <f t="shared" si="14"/>
        <v>0</v>
      </c>
      <c r="O64" s="125">
        <f t="shared" si="14"/>
        <v>0</v>
      </c>
      <c r="P64" s="126">
        <f t="shared" si="14"/>
        <v>0</v>
      </c>
      <c r="Q64" s="126">
        <f t="shared" si="14"/>
        <v>0</v>
      </c>
      <c r="R64" s="126">
        <f t="shared" si="14"/>
        <v>0</v>
      </c>
      <c r="S64" s="125">
        <f t="shared" si="14"/>
        <v>0</v>
      </c>
      <c r="T64" s="125">
        <f t="shared" si="14"/>
        <v>71987</v>
      </c>
      <c r="U64" s="125">
        <f t="shared" si="14"/>
        <v>75261</v>
      </c>
      <c r="V64" s="125">
        <f t="shared" si="14"/>
        <v>-3274</v>
      </c>
      <c r="W64" s="125">
        <v>624</v>
      </c>
    </row>
    <row r="65" spans="1:23" ht="17.100000000000001" customHeight="1">
      <c r="A65" s="124">
        <v>20501</v>
      </c>
      <c r="B65" s="128" t="s">
        <v>269</v>
      </c>
      <c r="C65" s="129">
        <v>952</v>
      </c>
      <c r="D65" s="125">
        <f t="shared" ref="D65:D74" si="15">SUM(E65:S65)</f>
        <v>0</v>
      </c>
      <c r="E65" s="129">
        <v>0</v>
      </c>
      <c r="F65" s="130"/>
      <c r="G65" s="130">
        <v>0</v>
      </c>
      <c r="H65" s="126">
        <v>0</v>
      </c>
      <c r="I65" s="126">
        <v>0</v>
      </c>
      <c r="J65" s="130">
        <v>0</v>
      </c>
      <c r="K65" s="130">
        <v>0</v>
      </c>
      <c r="L65" s="126">
        <v>0</v>
      </c>
      <c r="M65" s="129">
        <v>0</v>
      </c>
      <c r="N65" s="129">
        <v>0</v>
      </c>
      <c r="O65" s="125">
        <v>0</v>
      </c>
      <c r="P65" s="130">
        <v>0</v>
      </c>
      <c r="Q65" s="126">
        <v>0</v>
      </c>
      <c r="R65" s="130">
        <v>0</v>
      </c>
      <c r="S65" s="129">
        <v>0</v>
      </c>
      <c r="T65" s="125">
        <v>952</v>
      </c>
      <c r="U65" s="125">
        <v>843</v>
      </c>
      <c r="V65" s="125">
        <f t="shared" ref="V65:V74" si="16">T65-U65</f>
        <v>109</v>
      </c>
      <c r="W65" s="125">
        <v>0</v>
      </c>
    </row>
    <row r="66" spans="1:23" ht="17.100000000000001" customHeight="1">
      <c r="A66" s="124">
        <v>20502</v>
      </c>
      <c r="B66" s="128" t="s">
        <v>270</v>
      </c>
      <c r="C66" s="129">
        <v>63189</v>
      </c>
      <c r="D66" s="125">
        <f t="shared" si="15"/>
        <v>4168</v>
      </c>
      <c r="E66" s="129">
        <v>422</v>
      </c>
      <c r="F66" s="130">
        <v>698</v>
      </c>
      <c r="G66" s="130">
        <v>5067</v>
      </c>
      <c r="H66" s="126">
        <v>34</v>
      </c>
      <c r="I66" s="126">
        <v>0</v>
      </c>
      <c r="J66" s="130">
        <v>0</v>
      </c>
      <c r="K66" s="130">
        <v>0</v>
      </c>
      <c r="L66" s="126">
        <v>0</v>
      </c>
      <c r="M66" s="129">
        <v>-2053</v>
      </c>
      <c r="N66" s="129">
        <v>0</v>
      </c>
      <c r="O66" s="125">
        <v>0</v>
      </c>
      <c r="P66" s="130">
        <v>0</v>
      </c>
      <c r="Q66" s="126">
        <v>0</v>
      </c>
      <c r="R66" s="130">
        <v>0</v>
      </c>
      <c r="S66" s="129">
        <v>0</v>
      </c>
      <c r="T66" s="125">
        <v>67357</v>
      </c>
      <c r="U66" s="125">
        <v>71261</v>
      </c>
      <c r="V66" s="125">
        <f t="shared" si="16"/>
        <v>-3904</v>
      </c>
      <c r="W66" s="125">
        <v>178</v>
      </c>
    </row>
    <row r="67" spans="1:23" ht="17.100000000000001" customHeight="1">
      <c r="A67" s="124">
        <v>20503</v>
      </c>
      <c r="B67" s="128" t="s">
        <v>271</v>
      </c>
      <c r="C67" s="129">
        <v>1600</v>
      </c>
      <c r="D67" s="125">
        <f t="shared" si="15"/>
        <v>327</v>
      </c>
      <c r="E67" s="129">
        <v>0</v>
      </c>
      <c r="F67" s="130">
        <v>11</v>
      </c>
      <c r="G67" s="130">
        <v>707</v>
      </c>
      <c r="H67" s="126">
        <v>0</v>
      </c>
      <c r="I67" s="126">
        <v>0</v>
      </c>
      <c r="J67" s="130">
        <v>0</v>
      </c>
      <c r="K67" s="130">
        <v>0</v>
      </c>
      <c r="L67" s="126">
        <v>0</v>
      </c>
      <c r="M67" s="129">
        <v>-391</v>
      </c>
      <c r="N67" s="129">
        <v>0</v>
      </c>
      <c r="O67" s="125">
        <v>0</v>
      </c>
      <c r="P67" s="130">
        <v>0</v>
      </c>
      <c r="Q67" s="126">
        <v>0</v>
      </c>
      <c r="R67" s="130">
        <v>0</v>
      </c>
      <c r="S67" s="129">
        <v>0</v>
      </c>
      <c r="T67" s="125">
        <v>1927</v>
      </c>
      <c r="U67" s="125">
        <v>2085</v>
      </c>
      <c r="V67" s="125">
        <f t="shared" si="16"/>
        <v>-158</v>
      </c>
      <c r="W67" s="125">
        <v>24</v>
      </c>
    </row>
    <row r="68" spans="1:23" ht="17.100000000000001" customHeight="1">
      <c r="A68" s="124">
        <v>20504</v>
      </c>
      <c r="B68" s="128" t="s">
        <v>272</v>
      </c>
      <c r="C68" s="129">
        <v>0</v>
      </c>
      <c r="D68" s="125">
        <f t="shared" si="15"/>
        <v>0</v>
      </c>
      <c r="E68" s="129">
        <v>0</v>
      </c>
      <c r="F68" s="130">
        <v>0</v>
      </c>
      <c r="G68" s="130">
        <v>0</v>
      </c>
      <c r="H68" s="126">
        <v>0</v>
      </c>
      <c r="I68" s="126">
        <v>0</v>
      </c>
      <c r="J68" s="130">
        <v>0</v>
      </c>
      <c r="K68" s="130">
        <v>0</v>
      </c>
      <c r="L68" s="126">
        <v>0</v>
      </c>
      <c r="M68" s="129">
        <v>0</v>
      </c>
      <c r="N68" s="129">
        <v>0</v>
      </c>
      <c r="O68" s="125">
        <v>0</v>
      </c>
      <c r="P68" s="130">
        <v>0</v>
      </c>
      <c r="Q68" s="126">
        <v>0</v>
      </c>
      <c r="R68" s="130">
        <v>0</v>
      </c>
      <c r="S68" s="129">
        <v>0</v>
      </c>
      <c r="T68" s="125">
        <f t="shared" ref="T68:T74" si="17">C68+D68</f>
        <v>0</v>
      </c>
      <c r="U68" s="125">
        <f>[1]L02!C457</f>
        <v>0</v>
      </c>
      <c r="V68" s="125">
        <f t="shared" si="16"/>
        <v>0</v>
      </c>
      <c r="W68" s="125">
        <v>0</v>
      </c>
    </row>
    <row r="69" spans="1:23" ht="17.100000000000001" customHeight="1">
      <c r="A69" s="124">
        <v>20505</v>
      </c>
      <c r="B69" s="128" t="s">
        <v>273</v>
      </c>
      <c r="C69" s="129">
        <v>0</v>
      </c>
      <c r="D69" s="125">
        <f t="shared" si="15"/>
        <v>0</v>
      </c>
      <c r="E69" s="129">
        <v>0</v>
      </c>
      <c r="F69" s="130">
        <v>0</v>
      </c>
      <c r="G69" s="130">
        <v>0</v>
      </c>
      <c r="H69" s="126">
        <v>0</v>
      </c>
      <c r="I69" s="126">
        <v>0</v>
      </c>
      <c r="J69" s="130">
        <v>0</v>
      </c>
      <c r="K69" s="130">
        <v>0</v>
      </c>
      <c r="L69" s="126">
        <v>0</v>
      </c>
      <c r="M69" s="129">
        <v>0</v>
      </c>
      <c r="N69" s="129">
        <v>0</v>
      </c>
      <c r="O69" s="125">
        <v>0</v>
      </c>
      <c r="P69" s="130">
        <v>0</v>
      </c>
      <c r="Q69" s="126">
        <v>0</v>
      </c>
      <c r="R69" s="130">
        <v>0</v>
      </c>
      <c r="S69" s="129">
        <v>0</v>
      </c>
      <c r="T69" s="125">
        <f t="shared" si="17"/>
        <v>0</v>
      </c>
      <c r="U69" s="125">
        <f>[1]L02!C463</f>
        <v>0</v>
      </c>
      <c r="V69" s="125">
        <f t="shared" si="16"/>
        <v>0</v>
      </c>
      <c r="W69" s="125">
        <v>0</v>
      </c>
    </row>
    <row r="70" spans="1:23" ht="17.100000000000001" customHeight="1">
      <c r="A70" s="124">
        <v>20506</v>
      </c>
      <c r="B70" s="128" t="s">
        <v>274</v>
      </c>
      <c r="C70" s="129">
        <v>0</v>
      </c>
      <c r="D70" s="125">
        <f t="shared" si="15"/>
        <v>0</v>
      </c>
      <c r="E70" s="129">
        <v>0</v>
      </c>
      <c r="F70" s="130">
        <v>0</v>
      </c>
      <c r="G70" s="130">
        <v>0</v>
      </c>
      <c r="H70" s="126">
        <v>0</v>
      </c>
      <c r="I70" s="126">
        <v>0</v>
      </c>
      <c r="J70" s="130">
        <v>0</v>
      </c>
      <c r="K70" s="130">
        <v>0</v>
      </c>
      <c r="L70" s="126">
        <v>0</v>
      </c>
      <c r="M70" s="129">
        <v>0</v>
      </c>
      <c r="N70" s="129">
        <v>0</v>
      </c>
      <c r="O70" s="125">
        <v>0</v>
      </c>
      <c r="P70" s="130">
        <v>0</v>
      </c>
      <c r="Q70" s="126">
        <v>0</v>
      </c>
      <c r="R70" s="130">
        <v>0</v>
      </c>
      <c r="S70" s="129">
        <v>0</v>
      </c>
      <c r="T70" s="125">
        <f t="shared" si="17"/>
        <v>0</v>
      </c>
      <c r="U70" s="125">
        <f>[1]L02!C467</f>
        <v>0</v>
      </c>
      <c r="V70" s="125">
        <f t="shared" si="16"/>
        <v>0</v>
      </c>
      <c r="W70" s="125">
        <v>0</v>
      </c>
    </row>
    <row r="71" spans="1:23" ht="17.100000000000001" customHeight="1">
      <c r="A71" s="124">
        <v>20507</v>
      </c>
      <c r="B71" s="128" t="s">
        <v>275</v>
      </c>
      <c r="C71" s="129">
        <v>383</v>
      </c>
      <c r="D71" s="125">
        <f t="shared" si="15"/>
        <v>139</v>
      </c>
      <c r="E71" s="129">
        <v>0</v>
      </c>
      <c r="F71" s="130">
        <v>40</v>
      </c>
      <c r="G71" s="130">
        <v>80</v>
      </c>
      <c r="H71" s="126">
        <v>40</v>
      </c>
      <c r="I71" s="126">
        <v>0</v>
      </c>
      <c r="J71" s="130">
        <v>0</v>
      </c>
      <c r="K71" s="130">
        <v>0</v>
      </c>
      <c r="L71" s="126">
        <v>0</v>
      </c>
      <c r="M71" s="129">
        <v>-21</v>
      </c>
      <c r="N71" s="129">
        <v>0</v>
      </c>
      <c r="O71" s="125">
        <v>0</v>
      </c>
      <c r="P71" s="130">
        <v>0</v>
      </c>
      <c r="Q71" s="126">
        <v>0</v>
      </c>
      <c r="R71" s="130">
        <v>0</v>
      </c>
      <c r="S71" s="129">
        <v>0</v>
      </c>
      <c r="T71" s="125">
        <f t="shared" si="17"/>
        <v>522</v>
      </c>
      <c r="U71" s="125">
        <v>371</v>
      </c>
      <c r="V71" s="125">
        <f t="shared" si="16"/>
        <v>151</v>
      </c>
      <c r="W71" s="125"/>
    </row>
    <row r="72" spans="1:23" ht="17.100000000000001" customHeight="1">
      <c r="A72" s="124">
        <v>20508</v>
      </c>
      <c r="B72" s="128" t="s">
        <v>276</v>
      </c>
      <c r="C72" s="129">
        <v>308</v>
      </c>
      <c r="D72" s="125">
        <f t="shared" si="15"/>
        <v>-51</v>
      </c>
      <c r="E72" s="129">
        <v>0</v>
      </c>
      <c r="F72" s="130">
        <v>0</v>
      </c>
      <c r="G72" s="130">
        <v>0</v>
      </c>
      <c r="H72" s="126">
        <v>0</v>
      </c>
      <c r="I72" s="126">
        <v>0</v>
      </c>
      <c r="J72" s="130">
        <v>0</v>
      </c>
      <c r="K72" s="130">
        <v>0</v>
      </c>
      <c r="L72" s="126">
        <v>0</v>
      </c>
      <c r="M72" s="129">
        <v>-51</v>
      </c>
      <c r="N72" s="129">
        <v>0</v>
      </c>
      <c r="O72" s="125">
        <v>0</v>
      </c>
      <c r="P72" s="130">
        <v>0</v>
      </c>
      <c r="Q72" s="126">
        <v>0</v>
      </c>
      <c r="R72" s="130">
        <v>0</v>
      </c>
      <c r="S72" s="129">
        <v>0</v>
      </c>
      <c r="T72" s="125">
        <f t="shared" si="17"/>
        <v>257</v>
      </c>
      <c r="U72" s="125">
        <v>438</v>
      </c>
      <c r="V72" s="125">
        <f t="shared" si="16"/>
        <v>-181</v>
      </c>
      <c r="W72" s="125">
        <v>0</v>
      </c>
    </row>
    <row r="73" spans="1:23" ht="17.100000000000001" customHeight="1">
      <c r="A73" s="124">
        <v>20509</v>
      </c>
      <c r="B73" s="128" t="s">
        <v>277</v>
      </c>
      <c r="C73" s="129">
        <v>685</v>
      </c>
      <c r="D73" s="125">
        <f t="shared" si="15"/>
        <v>287</v>
      </c>
      <c r="E73" s="129">
        <v>0</v>
      </c>
      <c r="F73" s="130">
        <v>0</v>
      </c>
      <c r="G73" s="130">
        <v>0</v>
      </c>
      <c r="H73" s="126"/>
      <c r="I73" s="126">
        <v>0</v>
      </c>
      <c r="J73" s="130">
        <v>0</v>
      </c>
      <c r="K73" s="130">
        <v>0</v>
      </c>
      <c r="L73" s="126">
        <v>0</v>
      </c>
      <c r="M73" s="129">
        <v>287</v>
      </c>
      <c r="N73" s="129">
        <v>0</v>
      </c>
      <c r="O73" s="125">
        <v>0</v>
      </c>
      <c r="P73" s="130">
        <v>0</v>
      </c>
      <c r="Q73" s="126">
        <v>0</v>
      </c>
      <c r="R73" s="130">
        <v>0</v>
      </c>
      <c r="S73" s="129">
        <v>0</v>
      </c>
      <c r="T73" s="125">
        <f t="shared" si="17"/>
        <v>972</v>
      </c>
      <c r="U73" s="125">
        <v>263</v>
      </c>
      <c r="V73" s="125">
        <f t="shared" si="16"/>
        <v>709</v>
      </c>
      <c r="W73" s="125">
        <v>422</v>
      </c>
    </row>
    <row r="74" spans="1:23" ht="17.100000000000001" customHeight="1">
      <c r="A74" s="124">
        <v>20599</v>
      </c>
      <c r="B74" s="128" t="s">
        <v>278</v>
      </c>
      <c r="C74" s="129">
        <v>0</v>
      </c>
      <c r="D74" s="125">
        <f t="shared" si="15"/>
        <v>0</v>
      </c>
      <c r="E74" s="129">
        <v>0</v>
      </c>
      <c r="F74" s="130"/>
      <c r="G74" s="130">
        <v>0</v>
      </c>
      <c r="H74" s="126">
        <v>0</v>
      </c>
      <c r="I74" s="126">
        <v>0</v>
      </c>
      <c r="J74" s="130">
        <v>0</v>
      </c>
      <c r="K74" s="130">
        <v>0</v>
      </c>
      <c r="L74" s="126">
        <v>0</v>
      </c>
      <c r="M74" s="129">
        <v>0</v>
      </c>
      <c r="N74" s="129">
        <v>0</v>
      </c>
      <c r="O74" s="125">
        <v>0</v>
      </c>
      <c r="P74" s="130">
        <v>0</v>
      </c>
      <c r="Q74" s="126">
        <v>0</v>
      </c>
      <c r="R74" s="130">
        <v>0</v>
      </c>
      <c r="S74" s="129">
        <v>0</v>
      </c>
      <c r="T74" s="125">
        <f t="shared" si="17"/>
        <v>0</v>
      </c>
      <c r="U74" s="125"/>
      <c r="V74" s="125">
        <f t="shared" si="16"/>
        <v>0</v>
      </c>
      <c r="W74" s="125">
        <v>0</v>
      </c>
    </row>
    <row r="75" spans="1:23" s="121" customFormat="1" ht="17.100000000000001" customHeight="1">
      <c r="A75" s="124">
        <v>206</v>
      </c>
      <c r="B75" s="127" t="s">
        <v>279</v>
      </c>
      <c r="C75" s="215">
        <f t="shared" ref="C75:W75" si="18">SUM(C76:C85)</f>
        <v>1267</v>
      </c>
      <c r="D75" s="125">
        <f t="shared" si="18"/>
        <v>-58</v>
      </c>
      <c r="E75" s="125">
        <f t="shared" si="18"/>
        <v>0</v>
      </c>
      <c r="F75" s="126">
        <f t="shared" si="18"/>
        <v>0</v>
      </c>
      <c r="G75" s="126">
        <f t="shared" si="18"/>
        <v>34</v>
      </c>
      <c r="H75" s="126">
        <f t="shared" si="18"/>
        <v>0</v>
      </c>
      <c r="I75" s="126">
        <f t="shared" si="18"/>
        <v>0</v>
      </c>
      <c r="J75" s="126">
        <f t="shared" si="18"/>
        <v>0</v>
      </c>
      <c r="K75" s="126">
        <f t="shared" si="18"/>
        <v>0</v>
      </c>
      <c r="L75" s="126">
        <f t="shared" si="18"/>
        <v>0</v>
      </c>
      <c r="M75" s="125">
        <f t="shared" si="18"/>
        <v>-92</v>
      </c>
      <c r="N75" s="125">
        <f t="shared" si="18"/>
        <v>0</v>
      </c>
      <c r="O75" s="125">
        <f t="shared" si="18"/>
        <v>0</v>
      </c>
      <c r="P75" s="126">
        <f t="shared" si="18"/>
        <v>0</v>
      </c>
      <c r="Q75" s="126">
        <f t="shared" si="18"/>
        <v>0</v>
      </c>
      <c r="R75" s="126">
        <f t="shared" si="18"/>
        <v>0</v>
      </c>
      <c r="S75" s="125">
        <f t="shared" si="18"/>
        <v>0</v>
      </c>
      <c r="T75" s="125">
        <f t="shared" si="18"/>
        <v>1209</v>
      </c>
      <c r="U75" s="125">
        <f t="shared" si="18"/>
        <v>1188</v>
      </c>
      <c r="V75" s="125">
        <f t="shared" si="18"/>
        <v>21</v>
      </c>
      <c r="W75" s="125">
        <f t="shared" si="18"/>
        <v>0</v>
      </c>
    </row>
    <row r="76" spans="1:23" ht="17.100000000000001" customHeight="1">
      <c r="A76" s="124">
        <v>20601</v>
      </c>
      <c r="B76" s="128" t="s">
        <v>280</v>
      </c>
      <c r="C76" s="129">
        <v>85</v>
      </c>
      <c r="D76" s="125">
        <f t="shared" ref="D76:D85" si="19">SUM(E76:S76)</f>
        <v>5</v>
      </c>
      <c r="E76" s="129">
        <v>0</v>
      </c>
      <c r="F76" s="130">
        <v>0</v>
      </c>
      <c r="G76" s="130">
        <v>0</v>
      </c>
      <c r="H76" s="126">
        <v>0</v>
      </c>
      <c r="I76" s="126">
        <v>0</v>
      </c>
      <c r="J76" s="130">
        <v>0</v>
      </c>
      <c r="K76" s="130">
        <v>0</v>
      </c>
      <c r="L76" s="126">
        <v>0</v>
      </c>
      <c r="M76" s="129">
        <v>5</v>
      </c>
      <c r="N76" s="129">
        <v>0</v>
      </c>
      <c r="O76" s="125">
        <v>0</v>
      </c>
      <c r="P76" s="130">
        <v>0</v>
      </c>
      <c r="Q76" s="126">
        <v>0</v>
      </c>
      <c r="R76" s="130">
        <v>0</v>
      </c>
      <c r="S76" s="129">
        <v>0</v>
      </c>
      <c r="T76" s="125">
        <f t="shared" ref="T76:T84" si="20">C76+D76</f>
        <v>90</v>
      </c>
      <c r="U76" s="125">
        <v>104</v>
      </c>
      <c r="V76" s="125">
        <f t="shared" ref="V76:V85" si="21">T76-U76</f>
        <v>-14</v>
      </c>
      <c r="W76" s="125">
        <v>0</v>
      </c>
    </row>
    <row r="77" spans="1:23" ht="17.100000000000001" customHeight="1">
      <c r="A77" s="124">
        <v>20602</v>
      </c>
      <c r="B77" s="128" t="s">
        <v>281</v>
      </c>
      <c r="C77" s="129">
        <v>0</v>
      </c>
      <c r="D77" s="125">
        <f t="shared" si="19"/>
        <v>0</v>
      </c>
      <c r="E77" s="129">
        <v>0</v>
      </c>
      <c r="F77" s="130">
        <v>0</v>
      </c>
      <c r="G77" s="130">
        <v>0</v>
      </c>
      <c r="H77" s="126">
        <v>0</v>
      </c>
      <c r="I77" s="126">
        <v>0</v>
      </c>
      <c r="J77" s="130">
        <v>0</v>
      </c>
      <c r="K77" s="130">
        <v>0</v>
      </c>
      <c r="L77" s="126">
        <v>0</v>
      </c>
      <c r="M77" s="129">
        <v>0</v>
      </c>
      <c r="N77" s="129">
        <v>0</v>
      </c>
      <c r="O77" s="125">
        <v>0</v>
      </c>
      <c r="P77" s="130">
        <v>0</v>
      </c>
      <c r="Q77" s="126">
        <v>0</v>
      </c>
      <c r="R77" s="130">
        <v>0</v>
      </c>
      <c r="S77" s="129">
        <v>0</v>
      </c>
      <c r="T77" s="125">
        <f t="shared" si="20"/>
        <v>0</v>
      </c>
      <c r="U77" s="125">
        <f>[1]L02!C496</f>
        <v>0</v>
      </c>
      <c r="V77" s="125">
        <f t="shared" si="21"/>
        <v>0</v>
      </c>
      <c r="W77" s="125">
        <v>0</v>
      </c>
    </row>
    <row r="78" spans="1:23" ht="17.100000000000001" customHeight="1">
      <c r="A78" s="124">
        <v>20603</v>
      </c>
      <c r="B78" s="128" t="s">
        <v>282</v>
      </c>
      <c r="C78" s="129">
        <v>0</v>
      </c>
      <c r="D78" s="125">
        <f t="shared" si="19"/>
        <v>0</v>
      </c>
      <c r="E78" s="129">
        <v>0</v>
      </c>
      <c r="F78" s="130">
        <v>0</v>
      </c>
      <c r="G78" s="130">
        <v>0</v>
      </c>
      <c r="H78" s="126">
        <v>0</v>
      </c>
      <c r="I78" s="126">
        <v>0</v>
      </c>
      <c r="J78" s="130">
        <v>0</v>
      </c>
      <c r="K78" s="130">
        <v>0</v>
      </c>
      <c r="L78" s="126">
        <v>0</v>
      </c>
      <c r="M78" s="129">
        <v>0</v>
      </c>
      <c r="N78" s="129">
        <v>0</v>
      </c>
      <c r="O78" s="125">
        <v>0</v>
      </c>
      <c r="P78" s="130">
        <v>0</v>
      </c>
      <c r="Q78" s="126">
        <v>0</v>
      </c>
      <c r="R78" s="130">
        <v>0</v>
      </c>
      <c r="S78" s="129">
        <v>0</v>
      </c>
      <c r="T78" s="125">
        <f t="shared" si="20"/>
        <v>0</v>
      </c>
      <c r="U78" s="125">
        <f>[1]L02!C505</f>
        <v>0</v>
      </c>
      <c r="V78" s="125">
        <f t="shared" si="21"/>
        <v>0</v>
      </c>
      <c r="W78" s="125">
        <v>0</v>
      </c>
    </row>
    <row r="79" spans="1:23" ht="17.100000000000001" customHeight="1">
      <c r="A79" s="124">
        <v>20604</v>
      </c>
      <c r="B79" s="128" t="s">
        <v>283</v>
      </c>
      <c r="C79" s="129">
        <v>925</v>
      </c>
      <c r="D79" s="125">
        <f t="shared" si="19"/>
        <v>-180</v>
      </c>
      <c r="E79" s="129">
        <v>0</v>
      </c>
      <c r="F79" s="130">
        <v>0</v>
      </c>
      <c r="G79" s="130">
        <v>0</v>
      </c>
      <c r="H79" s="126">
        <v>0</v>
      </c>
      <c r="I79" s="126">
        <v>0</v>
      </c>
      <c r="J79" s="130">
        <v>0</v>
      </c>
      <c r="K79" s="130">
        <v>0</v>
      </c>
      <c r="L79" s="126">
        <v>0</v>
      </c>
      <c r="M79" s="129">
        <v>-180</v>
      </c>
      <c r="N79" s="129">
        <v>0</v>
      </c>
      <c r="O79" s="125">
        <v>0</v>
      </c>
      <c r="P79" s="130">
        <v>0</v>
      </c>
      <c r="Q79" s="126">
        <v>0</v>
      </c>
      <c r="R79" s="130">
        <v>0</v>
      </c>
      <c r="S79" s="129">
        <v>0</v>
      </c>
      <c r="T79" s="125">
        <f t="shared" si="20"/>
        <v>745</v>
      </c>
      <c r="U79" s="125">
        <v>781</v>
      </c>
      <c r="V79" s="125">
        <f t="shared" si="21"/>
        <v>-36</v>
      </c>
      <c r="W79" s="125">
        <v>0</v>
      </c>
    </row>
    <row r="80" spans="1:23" ht="17.100000000000001" customHeight="1">
      <c r="A80" s="124">
        <v>20605</v>
      </c>
      <c r="B80" s="128" t="s">
        <v>284</v>
      </c>
      <c r="C80" s="129">
        <v>20</v>
      </c>
      <c r="D80" s="125">
        <f t="shared" si="19"/>
        <v>0</v>
      </c>
      <c r="E80" s="129">
        <v>0</v>
      </c>
      <c r="F80" s="130">
        <v>0</v>
      </c>
      <c r="G80" s="130">
        <v>0</v>
      </c>
      <c r="H80" s="126">
        <v>0</v>
      </c>
      <c r="I80" s="126">
        <v>0</v>
      </c>
      <c r="J80" s="130">
        <v>0</v>
      </c>
      <c r="K80" s="130">
        <v>0</v>
      </c>
      <c r="L80" s="126">
        <v>0</v>
      </c>
      <c r="M80" s="129">
        <v>0</v>
      </c>
      <c r="N80" s="129">
        <v>0</v>
      </c>
      <c r="O80" s="125">
        <v>0</v>
      </c>
      <c r="P80" s="130">
        <v>0</v>
      </c>
      <c r="Q80" s="126">
        <v>0</v>
      </c>
      <c r="R80" s="130">
        <v>0</v>
      </c>
      <c r="S80" s="129">
        <v>0</v>
      </c>
      <c r="T80" s="125">
        <f t="shared" si="20"/>
        <v>20</v>
      </c>
      <c r="U80" s="125">
        <v>6</v>
      </c>
      <c r="V80" s="125">
        <f t="shared" si="21"/>
        <v>14</v>
      </c>
      <c r="W80" s="125">
        <v>0</v>
      </c>
    </row>
    <row r="81" spans="1:25" ht="17.100000000000001" customHeight="1">
      <c r="A81" s="124">
        <v>20606</v>
      </c>
      <c r="B81" s="128" t="s">
        <v>285</v>
      </c>
      <c r="C81" s="129">
        <v>111</v>
      </c>
      <c r="D81" s="125">
        <f t="shared" si="19"/>
        <v>44</v>
      </c>
      <c r="E81" s="129">
        <v>0</v>
      </c>
      <c r="F81" s="130">
        <v>0</v>
      </c>
      <c r="G81" s="130">
        <v>2</v>
      </c>
      <c r="H81" s="126">
        <v>0</v>
      </c>
      <c r="I81" s="126">
        <v>0</v>
      </c>
      <c r="J81" s="130">
        <v>0</v>
      </c>
      <c r="K81" s="130">
        <v>0</v>
      </c>
      <c r="L81" s="126">
        <v>0</v>
      </c>
      <c r="M81" s="129">
        <v>42</v>
      </c>
      <c r="N81" s="129">
        <v>0</v>
      </c>
      <c r="O81" s="125">
        <v>0</v>
      </c>
      <c r="P81" s="130">
        <v>0</v>
      </c>
      <c r="Q81" s="126">
        <v>0</v>
      </c>
      <c r="R81" s="130">
        <v>0</v>
      </c>
      <c r="S81" s="129">
        <v>0</v>
      </c>
      <c r="T81" s="125">
        <f t="shared" si="20"/>
        <v>155</v>
      </c>
      <c r="U81" s="125">
        <v>123</v>
      </c>
      <c r="V81" s="125">
        <f t="shared" si="21"/>
        <v>32</v>
      </c>
      <c r="W81" s="125">
        <v>0</v>
      </c>
    </row>
    <row r="82" spans="1:25" ht="17.100000000000001" customHeight="1">
      <c r="A82" s="124">
        <v>20607</v>
      </c>
      <c r="B82" s="128" t="s">
        <v>286</v>
      </c>
      <c r="C82" s="129">
        <v>126</v>
      </c>
      <c r="D82" s="125">
        <f t="shared" si="19"/>
        <v>50</v>
      </c>
      <c r="E82" s="129">
        <v>0</v>
      </c>
      <c r="F82" s="130">
        <v>0</v>
      </c>
      <c r="G82" s="130">
        <v>8</v>
      </c>
      <c r="H82" s="126">
        <v>0</v>
      </c>
      <c r="I82" s="126">
        <v>0</v>
      </c>
      <c r="J82" s="130">
        <v>0</v>
      </c>
      <c r="K82" s="130">
        <v>0</v>
      </c>
      <c r="L82" s="126">
        <v>0</v>
      </c>
      <c r="M82" s="129">
        <v>42</v>
      </c>
      <c r="N82" s="129">
        <v>0</v>
      </c>
      <c r="O82" s="125">
        <v>0</v>
      </c>
      <c r="P82" s="130">
        <v>0</v>
      </c>
      <c r="Q82" s="126">
        <v>0</v>
      </c>
      <c r="R82" s="130">
        <v>0</v>
      </c>
      <c r="S82" s="129">
        <v>0</v>
      </c>
      <c r="T82" s="125">
        <f t="shared" si="20"/>
        <v>176</v>
      </c>
      <c r="U82" s="125">
        <v>149</v>
      </c>
      <c r="V82" s="125">
        <f t="shared" si="21"/>
        <v>27</v>
      </c>
      <c r="W82" s="125">
        <v>0</v>
      </c>
    </row>
    <row r="83" spans="1:25" ht="17.100000000000001" customHeight="1">
      <c r="A83" s="124">
        <v>20608</v>
      </c>
      <c r="B83" s="128" t="s">
        <v>287</v>
      </c>
      <c r="C83" s="129"/>
      <c r="D83" s="125">
        <f t="shared" si="19"/>
        <v>0</v>
      </c>
      <c r="E83" s="129">
        <v>0</v>
      </c>
      <c r="F83" s="130">
        <v>0</v>
      </c>
      <c r="G83" s="130">
        <v>0</v>
      </c>
      <c r="H83" s="126">
        <v>0</v>
      </c>
      <c r="I83" s="126">
        <v>0</v>
      </c>
      <c r="J83" s="130">
        <v>0</v>
      </c>
      <c r="K83" s="130">
        <v>0</v>
      </c>
      <c r="L83" s="126">
        <v>0</v>
      </c>
      <c r="M83" s="129">
        <v>0</v>
      </c>
      <c r="N83" s="129">
        <v>0</v>
      </c>
      <c r="O83" s="125">
        <v>0</v>
      </c>
      <c r="P83" s="130">
        <v>0</v>
      </c>
      <c r="Q83" s="126">
        <v>0</v>
      </c>
      <c r="R83" s="130">
        <v>0</v>
      </c>
      <c r="S83" s="129">
        <v>0</v>
      </c>
      <c r="T83" s="125">
        <f t="shared" si="20"/>
        <v>0</v>
      </c>
      <c r="U83" s="125">
        <f>[1]L02!C534</f>
        <v>0</v>
      </c>
      <c r="V83" s="125">
        <f t="shared" si="21"/>
        <v>0</v>
      </c>
      <c r="W83" s="125">
        <v>0</v>
      </c>
    </row>
    <row r="84" spans="1:25" ht="17.100000000000001" customHeight="1">
      <c r="A84" s="124">
        <v>20609</v>
      </c>
      <c r="B84" s="128" t="s">
        <v>288</v>
      </c>
      <c r="C84" s="129">
        <v>0</v>
      </c>
      <c r="D84" s="125">
        <f t="shared" si="19"/>
        <v>24</v>
      </c>
      <c r="E84" s="129">
        <v>0</v>
      </c>
      <c r="F84" s="130">
        <v>0</v>
      </c>
      <c r="G84" s="130">
        <v>24</v>
      </c>
      <c r="H84" s="126">
        <v>0</v>
      </c>
      <c r="I84" s="126">
        <v>0</v>
      </c>
      <c r="J84" s="130">
        <v>0</v>
      </c>
      <c r="K84" s="130">
        <v>0</v>
      </c>
      <c r="L84" s="126">
        <v>0</v>
      </c>
      <c r="M84" s="129">
        <v>0</v>
      </c>
      <c r="N84" s="129">
        <v>0</v>
      </c>
      <c r="O84" s="125">
        <v>0</v>
      </c>
      <c r="P84" s="130">
        <v>0</v>
      </c>
      <c r="Q84" s="126">
        <v>0</v>
      </c>
      <c r="R84" s="130">
        <v>0</v>
      </c>
      <c r="S84" s="129">
        <v>0</v>
      </c>
      <c r="T84" s="125">
        <f t="shared" si="20"/>
        <v>24</v>
      </c>
      <c r="U84" s="125">
        <f>[1]L02!C538</f>
        <v>0</v>
      </c>
      <c r="V84" s="125">
        <f t="shared" si="21"/>
        <v>24</v>
      </c>
      <c r="W84" s="125">
        <v>0</v>
      </c>
    </row>
    <row r="85" spans="1:25" ht="17.100000000000001" customHeight="1">
      <c r="A85" s="124">
        <v>20699</v>
      </c>
      <c r="B85" s="128" t="s">
        <v>289</v>
      </c>
      <c r="C85" s="129"/>
      <c r="D85" s="125">
        <f t="shared" si="19"/>
        <v>-1</v>
      </c>
      <c r="E85" s="129">
        <v>0</v>
      </c>
      <c r="F85" s="130">
        <v>0</v>
      </c>
      <c r="G85" s="130">
        <v>0</v>
      </c>
      <c r="H85" s="126">
        <v>0</v>
      </c>
      <c r="I85" s="126">
        <v>0</v>
      </c>
      <c r="J85" s="130">
        <v>0</v>
      </c>
      <c r="K85" s="130">
        <v>0</v>
      </c>
      <c r="L85" s="126">
        <v>0</v>
      </c>
      <c r="M85" s="129">
        <v>-1</v>
      </c>
      <c r="N85" s="129">
        <v>0</v>
      </c>
      <c r="O85" s="125">
        <v>0</v>
      </c>
      <c r="P85" s="130">
        <v>0</v>
      </c>
      <c r="Q85" s="126">
        <v>0</v>
      </c>
      <c r="R85" s="130">
        <v>0</v>
      </c>
      <c r="S85" s="129">
        <v>0</v>
      </c>
      <c r="T85" s="125">
        <v>-1</v>
      </c>
      <c r="U85" s="125">
        <v>25</v>
      </c>
      <c r="V85" s="125">
        <f t="shared" si="21"/>
        <v>-26</v>
      </c>
      <c r="W85" s="125">
        <v>0</v>
      </c>
    </row>
    <row r="86" spans="1:25" ht="17.100000000000001" customHeight="1">
      <c r="A86" s="124">
        <v>207</v>
      </c>
      <c r="B86" s="127" t="s">
        <v>290</v>
      </c>
      <c r="C86" s="215">
        <f t="shared" ref="C86:W86" si="22">SUM(C87:C91)</f>
        <v>1686</v>
      </c>
      <c r="D86" s="125">
        <f t="shared" si="22"/>
        <v>1511</v>
      </c>
      <c r="E86" s="125">
        <f t="shared" si="22"/>
        <v>0</v>
      </c>
      <c r="F86" s="126">
        <f t="shared" si="22"/>
        <v>6</v>
      </c>
      <c r="G86" s="126">
        <f t="shared" si="22"/>
        <v>722</v>
      </c>
      <c r="H86" s="126">
        <f t="shared" si="22"/>
        <v>5</v>
      </c>
      <c r="I86" s="126">
        <f t="shared" si="22"/>
        <v>0</v>
      </c>
      <c r="J86" s="126">
        <f t="shared" si="22"/>
        <v>0</v>
      </c>
      <c r="K86" s="126">
        <f t="shared" si="22"/>
        <v>0</v>
      </c>
      <c r="L86" s="126">
        <f t="shared" si="22"/>
        <v>0</v>
      </c>
      <c r="M86" s="125">
        <f t="shared" si="22"/>
        <v>778</v>
      </c>
      <c r="N86" s="125">
        <f t="shared" si="22"/>
        <v>0</v>
      </c>
      <c r="O86" s="125">
        <f t="shared" si="22"/>
        <v>0</v>
      </c>
      <c r="P86" s="126">
        <f t="shared" si="22"/>
        <v>0</v>
      </c>
      <c r="Q86" s="126">
        <f t="shared" si="22"/>
        <v>0</v>
      </c>
      <c r="R86" s="126">
        <f t="shared" si="22"/>
        <v>0</v>
      </c>
      <c r="S86" s="125">
        <f t="shared" si="22"/>
        <v>0</v>
      </c>
      <c r="T86" s="125">
        <f t="shared" si="22"/>
        <v>3197</v>
      </c>
      <c r="U86" s="125">
        <f t="shared" si="22"/>
        <v>5140</v>
      </c>
      <c r="V86" s="125">
        <f t="shared" si="22"/>
        <v>-1943</v>
      </c>
      <c r="W86" s="125">
        <f t="shared" si="22"/>
        <v>1</v>
      </c>
    </row>
    <row r="87" spans="1:25" ht="17.100000000000001" customHeight="1">
      <c r="A87" s="124">
        <v>20701</v>
      </c>
      <c r="B87" s="128" t="s">
        <v>291</v>
      </c>
      <c r="C87" s="129">
        <v>880</v>
      </c>
      <c r="D87" s="125">
        <f>SUM(E87:S87)</f>
        <v>608</v>
      </c>
      <c r="E87" s="129">
        <v>0</v>
      </c>
      <c r="F87" s="130">
        <v>6</v>
      </c>
      <c r="G87" s="130">
        <v>71</v>
      </c>
      <c r="H87" s="126">
        <v>5</v>
      </c>
      <c r="I87" s="126">
        <v>0</v>
      </c>
      <c r="J87" s="130">
        <v>0</v>
      </c>
      <c r="K87" s="130">
        <v>0</v>
      </c>
      <c r="L87" s="126">
        <v>0</v>
      </c>
      <c r="M87" s="129">
        <v>526</v>
      </c>
      <c r="N87" s="129">
        <v>0</v>
      </c>
      <c r="O87" s="125">
        <v>0</v>
      </c>
      <c r="P87" s="130">
        <v>0</v>
      </c>
      <c r="Q87" s="126">
        <v>0</v>
      </c>
      <c r="R87" s="130">
        <v>0</v>
      </c>
      <c r="S87" s="129">
        <v>0</v>
      </c>
      <c r="T87" s="125">
        <f>C87+D87</f>
        <v>1488</v>
      </c>
      <c r="U87" s="125">
        <v>3997</v>
      </c>
      <c r="V87" s="125">
        <f>T87-U87</f>
        <v>-2509</v>
      </c>
      <c r="W87" s="125"/>
    </row>
    <row r="88" spans="1:25" ht="17.100000000000001" customHeight="1">
      <c r="A88" s="124">
        <v>20702</v>
      </c>
      <c r="B88" s="128" t="s">
        <v>292</v>
      </c>
      <c r="C88" s="129">
        <v>140</v>
      </c>
      <c r="D88" s="125">
        <f>SUM(E88:S88)</f>
        <v>109</v>
      </c>
      <c r="E88" s="129">
        <v>0</v>
      </c>
      <c r="F88" s="130">
        <v>0</v>
      </c>
      <c r="G88" s="130">
        <v>76</v>
      </c>
      <c r="H88" s="126">
        <v>0</v>
      </c>
      <c r="I88" s="126">
        <v>0</v>
      </c>
      <c r="J88" s="130">
        <v>0</v>
      </c>
      <c r="K88" s="130">
        <v>0</v>
      </c>
      <c r="L88" s="126">
        <v>0</v>
      </c>
      <c r="M88" s="129">
        <v>33</v>
      </c>
      <c r="N88" s="129">
        <v>0</v>
      </c>
      <c r="O88" s="125">
        <v>0</v>
      </c>
      <c r="P88" s="130">
        <v>0</v>
      </c>
      <c r="Q88" s="126">
        <v>0</v>
      </c>
      <c r="R88" s="130">
        <v>0</v>
      </c>
      <c r="S88" s="129">
        <v>0</v>
      </c>
      <c r="T88" s="125">
        <f>C88+D88</f>
        <v>249</v>
      </c>
      <c r="U88" s="125">
        <v>142</v>
      </c>
      <c r="V88" s="125">
        <f>T88-U88</f>
        <v>107</v>
      </c>
      <c r="W88" s="125">
        <v>0</v>
      </c>
    </row>
    <row r="89" spans="1:25" ht="17.100000000000001" customHeight="1">
      <c r="A89" s="124">
        <v>20703</v>
      </c>
      <c r="B89" s="128" t="s">
        <v>293</v>
      </c>
      <c r="C89" s="129">
        <v>88</v>
      </c>
      <c r="D89" s="125">
        <f>SUM(E89:S89)</f>
        <v>178</v>
      </c>
      <c r="E89" s="129">
        <v>0</v>
      </c>
      <c r="F89" s="130">
        <v>0</v>
      </c>
      <c r="G89" s="130">
        <v>0</v>
      </c>
      <c r="H89" s="126">
        <v>0</v>
      </c>
      <c r="I89" s="126">
        <v>0</v>
      </c>
      <c r="J89" s="130">
        <v>0</v>
      </c>
      <c r="K89" s="130">
        <v>0</v>
      </c>
      <c r="L89" s="126">
        <v>0</v>
      </c>
      <c r="M89" s="129">
        <v>178</v>
      </c>
      <c r="N89" s="129">
        <v>0</v>
      </c>
      <c r="O89" s="125">
        <v>0</v>
      </c>
      <c r="P89" s="130">
        <v>0</v>
      </c>
      <c r="Q89" s="126">
        <v>0</v>
      </c>
      <c r="R89" s="130">
        <v>0</v>
      </c>
      <c r="S89" s="129">
        <v>0</v>
      </c>
      <c r="T89" s="125">
        <f>C89+D89</f>
        <v>266</v>
      </c>
      <c r="U89" s="125">
        <v>208</v>
      </c>
      <c r="V89" s="125">
        <f>T89-U89</f>
        <v>58</v>
      </c>
      <c r="W89" s="125">
        <v>0</v>
      </c>
    </row>
    <row r="90" spans="1:25" ht="17.100000000000001" customHeight="1">
      <c r="A90" s="124">
        <v>20704</v>
      </c>
      <c r="B90" s="128" t="s">
        <v>294</v>
      </c>
      <c r="C90" s="129">
        <v>232</v>
      </c>
      <c r="D90" s="125">
        <f>SUM(E90:S90)</f>
        <v>3</v>
      </c>
      <c r="E90" s="129">
        <v>0</v>
      </c>
      <c r="F90" s="130">
        <v>0</v>
      </c>
      <c r="G90" s="130">
        <v>0</v>
      </c>
      <c r="H90" s="126">
        <v>0</v>
      </c>
      <c r="I90" s="126">
        <v>0</v>
      </c>
      <c r="J90" s="130">
        <v>0</v>
      </c>
      <c r="K90" s="130">
        <v>0</v>
      </c>
      <c r="L90" s="126">
        <v>0</v>
      </c>
      <c r="M90" s="129">
        <v>3</v>
      </c>
      <c r="N90" s="129">
        <v>0</v>
      </c>
      <c r="O90" s="125">
        <v>0</v>
      </c>
      <c r="P90" s="130">
        <v>0</v>
      </c>
      <c r="Q90" s="126">
        <v>0</v>
      </c>
      <c r="R90" s="130">
        <v>0</v>
      </c>
      <c r="S90" s="129">
        <v>0</v>
      </c>
      <c r="T90" s="125">
        <f>C90+D90</f>
        <v>235</v>
      </c>
      <c r="U90" s="125">
        <v>221</v>
      </c>
      <c r="V90" s="125">
        <f>T90-U90</f>
        <v>14</v>
      </c>
      <c r="W90" s="125">
        <v>0</v>
      </c>
    </row>
    <row r="91" spans="1:25" ht="17.100000000000001" customHeight="1">
      <c r="A91" s="124">
        <v>20799</v>
      </c>
      <c r="B91" s="128" t="s">
        <v>295</v>
      </c>
      <c r="C91" s="129">
        <v>346</v>
      </c>
      <c r="D91" s="125">
        <f>SUM(E91:S91)</f>
        <v>613</v>
      </c>
      <c r="E91" s="129">
        <v>0</v>
      </c>
      <c r="F91" s="130">
        <v>0</v>
      </c>
      <c r="G91" s="130">
        <v>575</v>
      </c>
      <c r="H91" s="126">
        <v>0</v>
      </c>
      <c r="I91" s="126">
        <v>0</v>
      </c>
      <c r="J91" s="130">
        <v>0</v>
      </c>
      <c r="K91" s="130">
        <v>0</v>
      </c>
      <c r="L91" s="126">
        <v>0</v>
      </c>
      <c r="M91" s="129">
        <v>38</v>
      </c>
      <c r="N91" s="129">
        <v>0</v>
      </c>
      <c r="O91" s="125">
        <v>0</v>
      </c>
      <c r="P91" s="130">
        <v>0</v>
      </c>
      <c r="Q91" s="126">
        <v>0</v>
      </c>
      <c r="R91" s="130">
        <v>0</v>
      </c>
      <c r="S91" s="129">
        <v>0</v>
      </c>
      <c r="T91" s="125">
        <f>C91+D91</f>
        <v>959</v>
      </c>
      <c r="U91" s="125">
        <v>572</v>
      </c>
      <c r="V91" s="125">
        <f>T91-U91</f>
        <v>387</v>
      </c>
      <c r="W91" s="125">
        <v>1</v>
      </c>
    </row>
    <row r="92" spans="1:25" ht="17.100000000000001" customHeight="1">
      <c r="A92" s="124">
        <v>208</v>
      </c>
      <c r="B92" s="127" t="s">
        <v>296</v>
      </c>
      <c r="C92" s="215">
        <f t="shared" ref="C92:W92" si="23">SUM(C93:C111)</f>
        <v>36964</v>
      </c>
      <c r="D92" s="125">
        <f t="shared" si="23"/>
        <v>22799</v>
      </c>
      <c r="E92" s="125">
        <f t="shared" si="23"/>
        <v>0</v>
      </c>
      <c r="F92" s="126">
        <f t="shared" si="23"/>
        <v>2445</v>
      </c>
      <c r="G92" s="126">
        <f t="shared" si="23"/>
        <v>13826</v>
      </c>
      <c r="H92" s="126">
        <f t="shared" si="23"/>
        <v>746</v>
      </c>
      <c r="I92" s="126">
        <f t="shared" si="23"/>
        <v>0</v>
      </c>
      <c r="J92" s="126">
        <f t="shared" si="23"/>
        <v>0</v>
      </c>
      <c r="K92" s="126">
        <f t="shared" si="23"/>
        <v>0</v>
      </c>
      <c r="L92" s="126">
        <f t="shared" si="23"/>
        <v>0</v>
      </c>
      <c r="M92" s="125">
        <f t="shared" si="23"/>
        <v>5782</v>
      </c>
      <c r="N92" s="125">
        <f t="shared" si="23"/>
        <v>0</v>
      </c>
      <c r="O92" s="125">
        <f t="shared" si="23"/>
        <v>0</v>
      </c>
      <c r="P92" s="126">
        <f t="shared" si="23"/>
        <v>0</v>
      </c>
      <c r="Q92" s="126">
        <f t="shared" si="23"/>
        <v>0</v>
      </c>
      <c r="R92" s="126">
        <f t="shared" si="23"/>
        <v>0</v>
      </c>
      <c r="S92" s="125">
        <f t="shared" si="23"/>
        <v>0</v>
      </c>
      <c r="T92" s="125">
        <f t="shared" si="23"/>
        <v>59763</v>
      </c>
      <c r="U92" s="125">
        <f>SUM(U93:U111)</f>
        <v>38782</v>
      </c>
      <c r="V92" s="125">
        <f t="shared" si="23"/>
        <v>20981</v>
      </c>
      <c r="W92" s="125">
        <f t="shared" si="23"/>
        <v>422</v>
      </c>
    </row>
    <row r="93" spans="1:25" ht="17.100000000000001" customHeight="1">
      <c r="A93" s="124">
        <v>20801</v>
      </c>
      <c r="B93" s="128" t="s">
        <v>297</v>
      </c>
      <c r="C93" s="129">
        <v>1267</v>
      </c>
      <c r="D93" s="125">
        <f t="shared" ref="D93:D111" si="24">SUM(E93:S93)</f>
        <v>644</v>
      </c>
      <c r="E93" s="129">
        <v>0</v>
      </c>
      <c r="F93" s="130"/>
      <c r="G93" s="130">
        <v>602</v>
      </c>
      <c r="H93" s="126">
        <v>0</v>
      </c>
      <c r="I93" s="126">
        <v>0</v>
      </c>
      <c r="J93" s="130">
        <v>0</v>
      </c>
      <c r="K93" s="130">
        <v>0</v>
      </c>
      <c r="L93" s="126">
        <v>0</v>
      </c>
      <c r="M93" s="129">
        <v>42</v>
      </c>
      <c r="N93" s="129">
        <v>0</v>
      </c>
      <c r="O93" s="125">
        <v>0</v>
      </c>
      <c r="P93" s="130">
        <v>0</v>
      </c>
      <c r="Q93" s="126">
        <v>0</v>
      </c>
      <c r="R93" s="130">
        <v>0</v>
      </c>
      <c r="S93" s="129">
        <v>0</v>
      </c>
      <c r="T93" s="125">
        <f t="shared" ref="T93:T111" si="25">C93+D93</f>
        <v>1911</v>
      </c>
      <c r="U93" s="125">
        <v>2528</v>
      </c>
      <c r="V93" s="125">
        <f t="shared" ref="V93:V111" si="26">T93-U93</f>
        <v>-617</v>
      </c>
      <c r="W93" s="125">
        <v>0</v>
      </c>
      <c r="Y93" s="225"/>
    </row>
    <row r="94" spans="1:25" ht="17.100000000000001" customHeight="1">
      <c r="A94" s="124">
        <v>20802</v>
      </c>
      <c r="B94" s="128" t="s">
        <v>298</v>
      </c>
      <c r="C94" s="129">
        <v>1216</v>
      </c>
      <c r="D94" s="125">
        <f t="shared" si="24"/>
        <v>468</v>
      </c>
      <c r="E94" s="129">
        <v>0</v>
      </c>
      <c r="F94" s="130">
        <v>0</v>
      </c>
      <c r="G94" s="130">
        <v>59</v>
      </c>
      <c r="H94" s="126">
        <v>0</v>
      </c>
      <c r="I94" s="126">
        <v>0</v>
      </c>
      <c r="J94" s="130">
        <v>0</v>
      </c>
      <c r="K94" s="130">
        <v>0</v>
      </c>
      <c r="L94" s="126">
        <v>0</v>
      </c>
      <c r="M94" s="129">
        <v>409</v>
      </c>
      <c r="N94" s="129">
        <v>0</v>
      </c>
      <c r="O94" s="125">
        <v>0</v>
      </c>
      <c r="P94" s="130">
        <v>0</v>
      </c>
      <c r="Q94" s="126">
        <v>0</v>
      </c>
      <c r="R94" s="130">
        <v>0</v>
      </c>
      <c r="S94" s="129">
        <v>0</v>
      </c>
      <c r="T94" s="125">
        <f t="shared" si="25"/>
        <v>1684</v>
      </c>
      <c r="U94" s="125">
        <v>1931</v>
      </c>
      <c r="V94" s="125">
        <f t="shared" si="26"/>
        <v>-247</v>
      </c>
      <c r="W94" s="125">
        <v>0</v>
      </c>
      <c r="Y94" s="225"/>
    </row>
    <row r="95" spans="1:25" ht="17.100000000000001" customHeight="1">
      <c r="A95" s="124">
        <v>20803</v>
      </c>
      <c r="B95" s="128" t="s">
        <v>299</v>
      </c>
      <c r="C95" s="129"/>
      <c r="D95" s="125">
        <f t="shared" si="24"/>
        <v>4291</v>
      </c>
      <c r="E95" s="129">
        <v>0</v>
      </c>
      <c r="F95" s="130">
        <v>0</v>
      </c>
      <c r="G95" s="130"/>
      <c r="H95" s="126">
        <v>0</v>
      </c>
      <c r="I95" s="126">
        <v>0</v>
      </c>
      <c r="J95" s="130">
        <v>0</v>
      </c>
      <c r="K95" s="130">
        <v>0</v>
      </c>
      <c r="L95" s="126">
        <v>0</v>
      </c>
      <c r="M95" s="129">
        <v>4291</v>
      </c>
      <c r="N95" s="129">
        <v>0</v>
      </c>
      <c r="O95" s="125">
        <v>0</v>
      </c>
      <c r="P95" s="130">
        <v>0</v>
      </c>
      <c r="Q95" s="126">
        <v>0</v>
      </c>
      <c r="R95" s="130">
        <v>0</v>
      </c>
      <c r="S95" s="129">
        <v>0</v>
      </c>
      <c r="T95" s="125">
        <v>4291</v>
      </c>
      <c r="U95" s="125"/>
      <c r="V95" s="125">
        <f t="shared" si="26"/>
        <v>4291</v>
      </c>
      <c r="W95" s="125">
        <v>0</v>
      </c>
      <c r="Y95" s="225"/>
    </row>
    <row r="96" spans="1:25" ht="17.100000000000001" customHeight="1">
      <c r="A96" s="124">
        <v>20804</v>
      </c>
      <c r="B96" s="128" t="s">
        <v>300</v>
      </c>
      <c r="C96" s="129">
        <v>0</v>
      </c>
      <c r="D96" s="125">
        <f t="shared" si="24"/>
        <v>0</v>
      </c>
      <c r="E96" s="129">
        <v>0</v>
      </c>
      <c r="F96" s="130">
        <v>0</v>
      </c>
      <c r="G96" s="130">
        <v>0</v>
      </c>
      <c r="H96" s="126">
        <v>0</v>
      </c>
      <c r="I96" s="126">
        <v>0</v>
      </c>
      <c r="J96" s="130">
        <v>0</v>
      </c>
      <c r="K96" s="130">
        <v>0</v>
      </c>
      <c r="L96" s="126">
        <v>0</v>
      </c>
      <c r="M96" s="129">
        <v>0</v>
      </c>
      <c r="N96" s="129">
        <v>0</v>
      </c>
      <c r="O96" s="125">
        <v>0</v>
      </c>
      <c r="P96" s="130">
        <v>0</v>
      </c>
      <c r="Q96" s="126">
        <v>0</v>
      </c>
      <c r="R96" s="130">
        <v>0</v>
      </c>
      <c r="S96" s="129">
        <v>0</v>
      </c>
      <c r="T96" s="125">
        <f t="shared" si="25"/>
        <v>0</v>
      </c>
      <c r="U96" s="125">
        <f>[1]L02!C629</f>
        <v>0</v>
      </c>
      <c r="V96" s="125">
        <f t="shared" si="26"/>
        <v>0</v>
      </c>
      <c r="W96" s="125">
        <v>0</v>
      </c>
      <c r="Y96" s="225"/>
    </row>
    <row r="97" spans="1:25" ht="17.100000000000001" customHeight="1">
      <c r="A97" s="124">
        <v>20805</v>
      </c>
      <c r="B97" s="128" t="s">
        <v>301</v>
      </c>
      <c r="C97" s="129">
        <v>15773</v>
      </c>
      <c r="D97" s="125">
        <f t="shared" si="24"/>
        <v>0</v>
      </c>
      <c r="E97" s="129">
        <v>0</v>
      </c>
      <c r="F97" s="130"/>
      <c r="G97" s="130">
        <v>0</v>
      </c>
      <c r="H97" s="126">
        <v>0</v>
      </c>
      <c r="I97" s="126">
        <v>0</v>
      </c>
      <c r="J97" s="130">
        <v>0</v>
      </c>
      <c r="K97" s="130">
        <v>0</v>
      </c>
      <c r="L97" s="126">
        <v>0</v>
      </c>
      <c r="M97" s="129">
        <v>0</v>
      </c>
      <c r="N97" s="129">
        <v>0</v>
      </c>
      <c r="O97" s="125">
        <v>0</v>
      </c>
      <c r="P97" s="130">
        <v>0</v>
      </c>
      <c r="Q97" s="126">
        <v>0</v>
      </c>
      <c r="R97" s="130">
        <v>0</v>
      </c>
      <c r="S97" s="129">
        <v>0</v>
      </c>
      <c r="T97" s="125">
        <f t="shared" si="25"/>
        <v>15773</v>
      </c>
      <c r="U97" s="125">
        <v>8368</v>
      </c>
      <c r="V97" s="125">
        <f t="shared" si="26"/>
        <v>7405</v>
      </c>
      <c r="W97" s="125">
        <v>0</v>
      </c>
      <c r="Y97" s="225"/>
    </row>
    <row r="98" spans="1:25" ht="17.100000000000001" customHeight="1">
      <c r="A98" s="124">
        <v>20806</v>
      </c>
      <c r="B98" s="128" t="s">
        <v>302</v>
      </c>
      <c r="C98" s="129">
        <v>0</v>
      </c>
      <c r="D98" s="125">
        <f t="shared" si="24"/>
        <v>0</v>
      </c>
      <c r="E98" s="129">
        <v>0</v>
      </c>
      <c r="F98" s="130">
        <v>0</v>
      </c>
      <c r="G98" s="130">
        <v>0</v>
      </c>
      <c r="H98" s="126">
        <v>0</v>
      </c>
      <c r="I98" s="126">
        <v>0</v>
      </c>
      <c r="J98" s="130">
        <v>0</v>
      </c>
      <c r="K98" s="130">
        <v>0</v>
      </c>
      <c r="L98" s="126">
        <v>0</v>
      </c>
      <c r="M98" s="129">
        <v>0</v>
      </c>
      <c r="N98" s="129">
        <v>0</v>
      </c>
      <c r="O98" s="125">
        <v>0</v>
      </c>
      <c r="P98" s="130">
        <v>0</v>
      </c>
      <c r="Q98" s="126">
        <v>0</v>
      </c>
      <c r="R98" s="130">
        <v>0</v>
      </c>
      <c r="S98" s="129">
        <v>0</v>
      </c>
      <c r="T98" s="125">
        <f t="shared" si="25"/>
        <v>0</v>
      </c>
      <c r="U98" s="125">
        <v>23</v>
      </c>
      <c r="V98" s="125">
        <f t="shared" si="26"/>
        <v>-23</v>
      </c>
      <c r="W98" s="125">
        <v>0</v>
      </c>
      <c r="Y98" s="225"/>
    </row>
    <row r="99" spans="1:25" ht="17.100000000000001" customHeight="1">
      <c r="A99" s="124">
        <v>20807</v>
      </c>
      <c r="B99" s="128" t="s">
        <v>303</v>
      </c>
      <c r="C99" s="129">
        <v>294</v>
      </c>
      <c r="D99" s="125">
        <f t="shared" si="24"/>
        <v>630</v>
      </c>
      <c r="E99" s="129">
        <v>0</v>
      </c>
      <c r="F99" s="130"/>
      <c r="G99" s="130">
        <v>437</v>
      </c>
      <c r="H99" s="126">
        <v>193</v>
      </c>
      <c r="I99" s="126">
        <v>0</v>
      </c>
      <c r="J99" s="130">
        <v>0</v>
      </c>
      <c r="K99" s="130">
        <v>0</v>
      </c>
      <c r="L99" s="126">
        <v>0</v>
      </c>
      <c r="M99" s="129">
        <v>0</v>
      </c>
      <c r="N99" s="129">
        <v>0</v>
      </c>
      <c r="O99" s="125">
        <v>0</v>
      </c>
      <c r="P99" s="130">
        <v>0</v>
      </c>
      <c r="Q99" s="126">
        <v>0</v>
      </c>
      <c r="R99" s="130">
        <v>0</v>
      </c>
      <c r="S99" s="129">
        <v>0</v>
      </c>
      <c r="T99" s="125">
        <f t="shared" si="25"/>
        <v>924</v>
      </c>
      <c r="U99" s="125">
        <v>461</v>
      </c>
      <c r="V99" s="125">
        <f t="shared" si="26"/>
        <v>463</v>
      </c>
      <c r="W99" s="125">
        <v>5</v>
      </c>
      <c r="Y99" s="225"/>
    </row>
    <row r="100" spans="1:25" ht="17.100000000000001" customHeight="1">
      <c r="A100" s="124">
        <v>20808</v>
      </c>
      <c r="B100" s="128" t="s">
        <v>304</v>
      </c>
      <c r="C100" s="129">
        <v>1006</v>
      </c>
      <c r="D100" s="125">
        <f t="shared" si="24"/>
        <v>1588</v>
      </c>
      <c r="E100" s="129">
        <v>0</v>
      </c>
      <c r="F100" s="130"/>
      <c r="G100" s="130">
        <v>1165</v>
      </c>
      <c r="H100" s="126">
        <v>181</v>
      </c>
      <c r="I100" s="126">
        <v>0</v>
      </c>
      <c r="J100" s="130">
        <v>0</v>
      </c>
      <c r="K100" s="130">
        <v>0</v>
      </c>
      <c r="L100" s="126">
        <v>0</v>
      </c>
      <c r="M100" s="129">
        <v>242</v>
      </c>
      <c r="N100" s="129">
        <v>0</v>
      </c>
      <c r="O100" s="125">
        <v>0</v>
      </c>
      <c r="P100" s="130">
        <v>0</v>
      </c>
      <c r="Q100" s="126">
        <v>0</v>
      </c>
      <c r="R100" s="130">
        <v>0</v>
      </c>
      <c r="S100" s="129">
        <v>0</v>
      </c>
      <c r="T100" s="125">
        <f t="shared" si="25"/>
        <v>2594</v>
      </c>
      <c r="U100" s="125">
        <v>2197</v>
      </c>
      <c r="V100" s="125">
        <f t="shared" si="26"/>
        <v>397</v>
      </c>
      <c r="W100" s="125">
        <v>124</v>
      </c>
      <c r="Y100" s="225"/>
    </row>
    <row r="101" spans="1:25" ht="17.100000000000001" customHeight="1">
      <c r="A101" s="124">
        <v>20809</v>
      </c>
      <c r="B101" s="128" t="s">
        <v>305</v>
      </c>
      <c r="C101" s="129">
        <v>216</v>
      </c>
      <c r="D101" s="125">
        <f t="shared" si="24"/>
        <v>216</v>
      </c>
      <c r="E101" s="129">
        <v>0</v>
      </c>
      <c r="F101" s="130">
        <v>0</v>
      </c>
      <c r="G101" s="130">
        <v>76</v>
      </c>
      <c r="H101" s="126">
        <v>140</v>
      </c>
      <c r="I101" s="126">
        <v>0</v>
      </c>
      <c r="J101" s="130">
        <v>0</v>
      </c>
      <c r="K101" s="130">
        <v>0</v>
      </c>
      <c r="L101" s="126">
        <v>0</v>
      </c>
      <c r="M101" s="129">
        <v>0</v>
      </c>
      <c r="N101" s="129">
        <v>0</v>
      </c>
      <c r="O101" s="125">
        <v>0</v>
      </c>
      <c r="P101" s="130">
        <v>0</v>
      </c>
      <c r="Q101" s="126">
        <v>0</v>
      </c>
      <c r="R101" s="130">
        <v>0</v>
      </c>
      <c r="S101" s="129">
        <v>0</v>
      </c>
      <c r="T101" s="125">
        <f t="shared" si="25"/>
        <v>432</v>
      </c>
      <c r="U101" s="125">
        <v>236</v>
      </c>
      <c r="V101" s="125">
        <f t="shared" si="26"/>
        <v>196</v>
      </c>
      <c r="W101" s="125">
        <v>34</v>
      </c>
      <c r="Y101" s="225"/>
    </row>
    <row r="102" spans="1:25" ht="17.100000000000001" customHeight="1">
      <c r="A102" s="124">
        <v>20810</v>
      </c>
      <c r="B102" s="128" t="s">
        <v>306</v>
      </c>
      <c r="C102" s="129">
        <v>233</v>
      </c>
      <c r="D102" s="125">
        <f t="shared" si="24"/>
        <v>717</v>
      </c>
      <c r="E102" s="129">
        <v>0</v>
      </c>
      <c r="F102" s="130">
        <v>0</v>
      </c>
      <c r="G102" s="130">
        <v>749</v>
      </c>
      <c r="H102" s="126"/>
      <c r="I102" s="126">
        <v>0</v>
      </c>
      <c r="J102" s="130">
        <v>0</v>
      </c>
      <c r="K102" s="130">
        <v>0</v>
      </c>
      <c r="L102" s="126">
        <v>0</v>
      </c>
      <c r="M102" s="129">
        <v>-32</v>
      </c>
      <c r="N102" s="129">
        <v>0</v>
      </c>
      <c r="O102" s="125">
        <v>0</v>
      </c>
      <c r="P102" s="130">
        <v>0</v>
      </c>
      <c r="Q102" s="126">
        <v>0</v>
      </c>
      <c r="R102" s="130">
        <v>0</v>
      </c>
      <c r="S102" s="129">
        <v>0</v>
      </c>
      <c r="T102" s="125">
        <f t="shared" si="25"/>
        <v>950</v>
      </c>
      <c r="U102" s="125">
        <v>935</v>
      </c>
      <c r="V102" s="125">
        <f t="shared" si="26"/>
        <v>15</v>
      </c>
      <c r="W102" s="125">
        <v>17</v>
      </c>
      <c r="Y102" s="225"/>
    </row>
    <row r="103" spans="1:25" ht="17.100000000000001" customHeight="1">
      <c r="A103" s="124">
        <v>20811</v>
      </c>
      <c r="B103" s="128" t="s">
        <v>307</v>
      </c>
      <c r="C103" s="129">
        <v>530</v>
      </c>
      <c r="D103" s="125">
        <f t="shared" si="24"/>
        <v>263</v>
      </c>
      <c r="E103" s="129">
        <v>0</v>
      </c>
      <c r="F103" s="130">
        <v>0</v>
      </c>
      <c r="G103" s="130">
        <v>226</v>
      </c>
      <c r="H103" s="126">
        <v>98</v>
      </c>
      <c r="I103" s="126">
        <v>0</v>
      </c>
      <c r="J103" s="130">
        <v>0</v>
      </c>
      <c r="K103" s="130">
        <v>0</v>
      </c>
      <c r="L103" s="126">
        <v>0</v>
      </c>
      <c r="M103" s="129">
        <v>-61</v>
      </c>
      <c r="N103" s="129">
        <v>0</v>
      </c>
      <c r="O103" s="125">
        <v>0</v>
      </c>
      <c r="P103" s="130">
        <v>0</v>
      </c>
      <c r="Q103" s="126">
        <v>0</v>
      </c>
      <c r="R103" s="130">
        <v>0</v>
      </c>
      <c r="S103" s="129">
        <v>0</v>
      </c>
      <c r="T103" s="125">
        <f t="shared" si="25"/>
        <v>793</v>
      </c>
      <c r="U103" s="125">
        <v>663</v>
      </c>
      <c r="V103" s="125">
        <f t="shared" si="26"/>
        <v>130</v>
      </c>
      <c r="W103" s="125">
        <v>16</v>
      </c>
      <c r="Y103" s="225"/>
    </row>
    <row r="104" spans="1:25" ht="17.100000000000001" customHeight="1">
      <c r="A104" s="124">
        <v>20815</v>
      </c>
      <c r="B104" s="128" t="s">
        <v>308</v>
      </c>
      <c r="C104" s="129">
        <v>52</v>
      </c>
      <c r="D104" s="125">
        <f t="shared" si="24"/>
        <v>787</v>
      </c>
      <c r="E104" s="129">
        <v>0</v>
      </c>
      <c r="F104" s="130">
        <v>0</v>
      </c>
      <c r="G104" s="130">
        <v>758</v>
      </c>
      <c r="H104" s="126"/>
      <c r="I104" s="126">
        <v>0</v>
      </c>
      <c r="J104" s="130">
        <v>0</v>
      </c>
      <c r="K104" s="130">
        <v>0</v>
      </c>
      <c r="L104" s="126">
        <v>0</v>
      </c>
      <c r="M104" s="129">
        <v>29</v>
      </c>
      <c r="N104" s="129">
        <v>0</v>
      </c>
      <c r="O104" s="125">
        <v>0</v>
      </c>
      <c r="P104" s="130">
        <v>0</v>
      </c>
      <c r="Q104" s="126">
        <v>0</v>
      </c>
      <c r="R104" s="130">
        <v>0</v>
      </c>
      <c r="S104" s="129">
        <v>0</v>
      </c>
      <c r="T104" s="125">
        <f t="shared" si="25"/>
        <v>839</v>
      </c>
      <c r="U104" s="125">
        <v>706</v>
      </c>
      <c r="V104" s="125">
        <f t="shared" si="26"/>
        <v>133</v>
      </c>
      <c r="W104" s="125">
        <v>219</v>
      </c>
      <c r="Y104" s="225"/>
    </row>
    <row r="105" spans="1:25" ht="17.100000000000001" customHeight="1">
      <c r="A105" s="124">
        <v>20816</v>
      </c>
      <c r="B105" s="128" t="s">
        <v>309</v>
      </c>
      <c r="C105" s="129">
        <v>1</v>
      </c>
      <c r="D105" s="125">
        <f t="shared" si="24"/>
        <v>-1</v>
      </c>
      <c r="E105" s="129">
        <v>0</v>
      </c>
      <c r="F105" s="130">
        <v>0</v>
      </c>
      <c r="G105" s="130">
        <v>0</v>
      </c>
      <c r="H105" s="126"/>
      <c r="I105" s="126">
        <v>0</v>
      </c>
      <c r="J105" s="130">
        <v>0</v>
      </c>
      <c r="K105" s="130">
        <v>0</v>
      </c>
      <c r="L105" s="126">
        <v>0</v>
      </c>
      <c r="M105" s="129">
        <v>-1</v>
      </c>
      <c r="N105" s="129">
        <v>0</v>
      </c>
      <c r="O105" s="125">
        <v>0</v>
      </c>
      <c r="P105" s="130">
        <v>0</v>
      </c>
      <c r="Q105" s="126">
        <v>0</v>
      </c>
      <c r="R105" s="130">
        <v>0</v>
      </c>
      <c r="S105" s="129">
        <v>0</v>
      </c>
      <c r="T105" s="125">
        <f t="shared" si="25"/>
        <v>0</v>
      </c>
      <c r="U105" s="125">
        <f>[1]L02!C689</f>
        <v>1</v>
      </c>
      <c r="V105" s="125">
        <f t="shared" si="26"/>
        <v>-1</v>
      </c>
      <c r="W105" s="125">
        <v>0</v>
      </c>
      <c r="Y105" s="225"/>
    </row>
    <row r="106" spans="1:25" ht="17.100000000000001" customHeight="1">
      <c r="A106" s="124">
        <v>20819</v>
      </c>
      <c r="B106" s="128" t="s">
        <v>310</v>
      </c>
      <c r="C106" s="129">
        <v>7936</v>
      </c>
      <c r="D106" s="125">
        <f t="shared" si="24"/>
        <v>3398</v>
      </c>
      <c r="E106" s="129">
        <v>0</v>
      </c>
      <c r="F106" s="130">
        <v>1785</v>
      </c>
      <c r="G106" s="130"/>
      <c r="H106" s="126">
        <v>0</v>
      </c>
      <c r="I106" s="126">
        <v>0</v>
      </c>
      <c r="J106" s="130">
        <v>0</v>
      </c>
      <c r="K106" s="130">
        <v>0</v>
      </c>
      <c r="L106" s="126">
        <v>0</v>
      </c>
      <c r="M106" s="129">
        <v>1613</v>
      </c>
      <c r="N106" s="129">
        <v>0</v>
      </c>
      <c r="O106" s="125">
        <v>0</v>
      </c>
      <c r="P106" s="130">
        <v>0</v>
      </c>
      <c r="Q106" s="126">
        <v>0</v>
      </c>
      <c r="R106" s="130">
        <v>0</v>
      </c>
      <c r="S106" s="129">
        <v>0</v>
      </c>
      <c r="T106" s="125">
        <f t="shared" si="25"/>
        <v>11334</v>
      </c>
      <c r="U106" s="125">
        <v>9721</v>
      </c>
      <c r="V106" s="125">
        <f t="shared" si="26"/>
        <v>1613</v>
      </c>
      <c r="W106" s="125">
        <v>0</v>
      </c>
      <c r="Y106" s="225"/>
    </row>
    <row r="107" spans="1:25" ht="17.100000000000001" customHeight="1">
      <c r="A107" s="124">
        <v>20820</v>
      </c>
      <c r="B107" s="128" t="s">
        <v>311</v>
      </c>
      <c r="C107" s="129">
        <v>15</v>
      </c>
      <c r="D107" s="125">
        <f t="shared" si="24"/>
        <v>332</v>
      </c>
      <c r="E107" s="129">
        <v>0</v>
      </c>
      <c r="F107" s="130">
        <v>187</v>
      </c>
      <c r="G107" s="130">
        <v>28</v>
      </c>
      <c r="H107" s="126">
        <v>117</v>
      </c>
      <c r="I107" s="126">
        <v>0</v>
      </c>
      <c r="J107" s="130">
        <v>0</v>
      </c>
      <c r="K107" s="130">
        <v>0</v>
      </c>
      <c r="L107" s="126">
        <v>0</v>
      </c>
      <c r="M107" s="129">
        <v>0</v>
      </c>
      <c r="N107" s="129">
        <v>0</v>
      </c>
      <c r="O107" s="125">
        <v>0</v>
      </c>
      <c r="P107" s="130">
        <v>0</v>
      </c>
      <c r="Q107" s="126">
        <v>0</v>
      </c>
      <c r="R107" s="130">
        <v>0</v>
      </c>
      <c r="S107" s="129">
        <v>0</v>
      </c>
      <c r="T107" s="125">
        <f t="shared" si="25"/>
        <v>347</v>
      </c>
      <c r="U107" s="125">
        <v>347</v>
      </c>
      <c r="V107" s="125">
        <f t="shared" si="26"/>
        <v>0</v>
      </c>
      <c r="W107" s="125"/>
      <c r="Y107" s="225"/>
    </row>
    <row r="108" spans="1:25" ht="17.100000000000001" customHeight="1">
      <c r="A108" s="124">
        <v>20821</v>
      </c>
      <c r="B108" s="128" t="s">
        <v>312</v>
      </c>
      <c r="C108" s="129">
        <v>825</v>
      </c>
      <c r="D108" s="125">
        <f t="shared" si="24"/>
        <v>458</v>
      </c>
      <c r="E108" s="129">
        <v>0</v>
      </c>
      <c r="F108" s="130">
        <v>458</v>
      </c>
      <c r="G108" s="130">
        <v>0</v>
      </c>
      <c r="H108" s="126"/>
      <c r="I108" s="126">
        <v>0</v>
      </c>
      <c r="J108" s="130">
        <v>0</v>
      </c>
      <c r="K108" s="130">
        <v>0</v>
      </c>
      <c r="L108" s="126">
        <v>0</v>
      </c>
      <c r="M108" s="129">
        <v>0</v>
      </c>
      <c r="N108" s="129">
        <v>0</v>
      </c>
      <c r="O108" s="125">
        <v>0</v>
      </c>
      <c r="P108" s="130">
        <v>0</v>
      </c>
      <c r="Q108" s="126">
        <v>0</v>
      </c>
      <c r="R108" s="130">
        <v>0</v>
      </c>
      <c r="S108" s="129">
        <v>0</v>
      </c>
      <c r="T108" s="125">
        <f t="shared" si="25"/>
        <v>1283</v>
      </c>
      <c r="U108" s="125">
        <v>1456</v>
      </c>
      <c r="V108" s="125">
        <f t="shared" si="26"/>
        <v>-173</v>
      </c>
      <c r="W108" s="125">
        <v>0</v>
      </c>
      <c r="Y108" s="225"/>
    </row>
    <row r="109" spans="1:25" ht="17.100000000000001" customHeight="1">
      <c r="A109" s="124">
        <v>20824</v>
      </c>
      <c r="B109" s="216" t="s">
        <v>3047</v>
      </c>
      <c r="C109" s="129">
        <v>7584</v>
      </c>
      <c r="D109" s="125">
        <f t="shared" si="24"/>
        <v>0</v>
      </c>
      <c r="E109" s="129">
        <v>0</v>
      </c>
      <c r="F109" s="130">
        <v>0</v>
      </c>
      <c r="G109" s="130">
        <v>0</v>
      </c>
      <c r="H109" s="126">
        <v>0</v>
      </c>
      <c r="I109" s="126">
        <v>0</v>
      </c>
      <c r="J109" s="130">
        <v>0</v>
      </c>
      <c r="K109" s="130">
        <v>0</v>
      </c>
      <c r="L109" s="126">
        <v>0</v>
      </c>
      <c r="M109" s="129">
        <v>0</v>
      </c>
      <c r="N109" s="129">
        <v>0</v>
      </c>
      <c r="O109" s="125">
        <v>0</v>
      </c>
      <c r="P109" s="130">
        <v>0</v>
      </c>
      <c r="Q109" s="126">
        <v>0</v>
      </c>
      <c r="R109" s="130">
        <v>0</v>
      </c>
      <c r="S109" s="129">
        <v>0</v>
      </c>
      <c r="T109" s="125">
        <f t="shared" si="25"/>
        <v>7584</v>
      </c>
      <c r="U109" s="125">
        <v>8936</v>
      </c>
      <c r="V109" s="125">
        <f t="shared" si="26"/>
        <v>-1352</v>
      </c>
      <c r="W109" s="125">
        <v>0</v>
      </c>
      <c r="Y109" s="225"/>
    </row>
    <row r="110" spans="1:25" ht="17.100000000000001" customHeight="1">
      <c r="A110" s="124">
        <v>20825</v>
      </c>
      <c r="B110" s="128" t="s">
        <v>313</v>
      </c>
      <c r="C110" s="129"/>
      <c r="D110" s="125">
        <f t="shared" si="24"/>
        <v>32</v>
      </c>
      <c r="E110" s="129">
        <v>0</v>
      </c>
      <c r="F110" s="130">
        <v>15</v>
      </c>
      <c r="G110" s="130"/>
      <c r="H110" s="126">
        <v>17</v>
      </c>
      <c r="I110" s="126">
        <v>0</v>
      </c>
      <c r="J110" s="130">
        <v>0</v>
      </c>
      <c r="K110" s="130">
        <v>0</v>
      </c>
      <c r="L110" s="126">
        <v>0</v>
      </c>
      <c r="M110" s="129">
        <v>0</v>
      </c>
      <c r="N110" s="129">
        <v>0</v>
      </c>
      <c r="O110" s="125">
        <v>0</v>
      </c>
      <c r="P110" s="130">
        <v>0</v>
      </c>
      <c r="Q110" s="126">
        <v>0</v>
      </c>
      <c r="R110" s="130">
        <v>0</v>
      </c>
      <c r="S110" s="129">
        <v>0</v>
      </c>
      <c r="T110" s="125">
        <f t="shared" si="25"/>
        <v>32</v>
      </c>
      <c r="U110" s="125">
        <v>32</v>
      </c>
      <c r="V110" s="125">
        <f t="shared" si="26"/>
        <v>0</v>
      </c>
      <c r="W110" s="125"/>
      <c r="Y110" s="225"/>
    </row>
    <row r="111" spans="1:25" ht="17.100000000000001" customHeight="1">
      <c r="A111" s="124">
        <v>20899</v>
      </c>
      <c r="B111" s="128" t="s">
        <v>314</v>
      </c>
      <c r="C111" s="129">
        <v>16</v>
      </c>
      <c r="D111" s="125">
        <f t="shared" si="24"/>
        <v>8976</v>
      </c>
      <c r="E111" s="129">
        <v>0</v>
      </c>
      <c r="F111" s="130">
        <v>0</v>
      </c>
      <c r="G111" s="130">
        <v>9726</v>
      </c>
      <c r="H111" s="126">
        <v>0</v>
      </c>
      <c r="I111" s="126">
        <v>0</v>
      </c>
      <c r="J111" s="130">
        <v>0</v>
      </c>
      <c r="K111" s="130">
        <v>0</v>
      </c>
      <c r="L111" s="126">
        <v>0</v>
      </c>
      <c r="M111" s="129">
        <v>-750</v>
      </c>
      <c r="N111" s="129">
        <v>0</v>
      </c>
      <c r="O111" s="125">
        <v>0</v>
      </c>
      <c r="P111" s="130">
        <v>0</v>
      </c>
      <c r="Q111" s="126">
        <v>0</v>
      </c>
      <c r="R111" s="130">
        <v>0</v>
      </c>
      <c r="S111" s="129">
        <v>0</v>
      </c>
      <c r="T111" s="125">
        <f t="shared" si="25"/>
        <v>8992</v>
      </c>
      <c r="U111" s="125">
        <v>241</v>
      </c>
      <c r="V111" s="125">
        <f t="shared" si="26"/>
        <v>8751</v>
      </c>
      <c r="W111" s="125">
        <v>7</v>
      </c>
      <c r="Y111" s="225"/>
    </row>
    <row r="112" spans="1:25" ht="17.100000000000001" customHeight="1">
      <c r="A112" s="124">
        <v>210</v>
      </c>
      <c r="B112" s="127" t="s">
        <v>315</v>
      </c>
      <c r="C112" s="215">
        <f t="shared" ref="C112:W112" si="27">SUM(C113:C124)</f>
        <v>16375</v>
      </c>
      <c r="D112" s="125">
        <f t="shared" si="27"/>
        <v>44519</v>
      </c>
      <c r="E112" s="125">
        <f t="shared" si="27"/>
        <v>0</v>
      </c>
      <c r="F112" s="126">
        <f t="shared" si="27"/>
        <v>19617</v>
      </c>
      <c r="G112" s="126">
        <f t="shared" si="27"/>
        <v>8771</v>
      </c>
      <c r="H112" s="126">
        <f t="shared" si="27"/>
        <v>5</v>
      </c>
      <c r="I112" s="126">
        <f t="shared" si="27"/>
        <v>0</v>
      </c>
      <c r="J112" s="126">
        <f t="shared" si="27"/>
        <v>0</v>
      </c>
      <c r="K112" s="126">
        <f t="shared" si="27"/>
        <v>0</v>
      </c>
      <c r="L112" s="126">
        <f t="shared" si="27"/>
        <v>0</v>
      </c>
      <c r="M112" s="125">
        <f t="shared" si="27"/>
        <v>16126</v>
      </c>
      <c r="N112" s="125">
        <f t="shared" si="27"/>
        <v>0</v>
      </c>
      <c r="O112" s="125">
        <f t="shared" si="27"/>
        <v>0</v>
      </c>
      <c r="P112" s="126">
        <f t="shared" si="27"/>
        <v>0</v>
      </c>
      <c r="Q112" s="126">
        <f t="shared" si="27"/>
        <v>0</v>
      </c>
      <c r="R112" s="126">
        <f t="shared" si="27"/>
        <v>0</v>
      </c>
      <c r="S112" s="125">
        <f t="shared" si="27"/>
        <v>0</v>
      </c>
      <c r="T112" s="125">
        <f t="shared" si="27"/>
        <v>60894</v>
      </c>
      <c r="U112" s="125">
        <f t="shared" si="27"/>
        <v>43423</v>
      </c>
      <c r="V112" s="125">
        <f t="shared" si="27"/>
        <v>17471</v>
      </c>
      <c r="W112" s="125">
        <f t="shared" si="27"/>
        <v>4</v>
      </c>
      <c r="Y112" s="225"/>
    </row>
    <row r="113" spans="1:23" ht="17.100000000000001" customHeight="1">
      <c r="A113" s="124">
        <v>21001</v>
      </c>
      <c r="B113" s="128" t="s">
        <v>316</v>
      </c>
      <c r="C113" s="129">
        <v>554</v>
      </c>
      <c r="D113" s="125">
        <f t="shared" ref="D113:D124" si="28">SUM(E113:S113)</f>
        <v>0</v>
      </c>
      <c r="E113" s="129">
        <v>0</v>
      </c>
      <c r="F113" s="130"/>
      <c r="G113" s="130">
        <v>0</v>
      </c>
      <c r="H113" s="126">
        <v>0</v>
      </c>
      <c r="I113" s="126">
        <v>0</v>
      </c>
      <c r="J113" s="130">
        <v>0</v>
      </c>
      <c r="K113" s="130">
        <v>0</v>
      </c>
      <c r="L113" s="126">
        <v>0</v>
      </c>
      <c r="M113" s="129">
        <v>0</v>
      </c>
      <c r="N113" s="129">
        <v>0</v>
      </c>
      <c r="O113" s="125">
        <v>0</v>
      </c>
      <c r="P113" s="130">
        <v>0</v>
      </c>
      <c r="Q113" s="126">
        <v>0</v>
      </c>
      <c r="R113" s="130">
        <v>0</v>
      </c>
      <c r="S113" s="129">
        <v>0</v>
      </c>
      <c r="T113" s="125">
        <f t="shared" ref="T113:T124" si="29">C113+D113</f>
        <v>554</v>
      </c>
      <c r="U113" s="125">
        <v>712</v>
      </c>
      <c r="V113" s="125">
        <f t="shared" ref="V113:V124" si="30">T113-U113</f>
        <v>-158</v>
      </c>
      <c r="W113" s="125">
        <v>0</v>
      </c>
    </row>
    <row r="114" spans="1:23" ht="17.100000000000001" customHeight="1">
      <c r="A114" s="124">
        <v>21002</v>
      </c>
      <c r="B114" s="128" t="s">
        <v>317</v>
      </c>
      <c r="C114" s="129">
        <v>1767</v>
      </c>
      <c r="D114" s="125">
        <f t="shared" si="28"/>
        <v>1134</v>
      </c>
      <c r="E114" s="129">
        <v>0</v>
      </c>
      <c r="F114" s="130"/>
      <c r="G114" s="130">
        <v>473</v>
      </c>
      <c r="H114" s="126">
        <v>0</v>
      </c>
      <c r="I114" s="126">
        <v>0</v>
      </c>
      <c r="J114" s="130">
        <v>0</v>
      </c>
      <c r="K114" s="130">
        <v>0</v>
      </c>
      <c r="L114" s="126">
        <v>0</v>
      </c>
      <c r="M114" s="129">
        <v>661</v>
      </c>
      <c r="N114" s="129">
        <v>0</v>
      </c>
      <c r="O114" s="125">
        <v>0</v>
      </c>
      <c r="P114" s="130">
        <v>0</v>
      </c>
      <c r="Q114" s="126">
        <v>0</v>
      </c>
      <c r="R114" s="130">
        <v>0</v>
      </c>
      <c r="S114" s="129">
        <v>0</v>
      </c>
      <c r="T114" s="125">
        <f t="shared" si="29"/>
        <v>2901</v>
      </c>
      <c r="U114" s="125">
        <v>1957</v>
      </c>
      <c r="V114" s="125">
        <f t="shared" si="30"/>
        <v>944</v>
      </c>
      <c r="W114" s="125">
        <v>0</v>
      </c>
    </row>
    <row r="115" spans="1:23" ht="17.100000000000001" customHeight="1">
      <c r="A115" s="124">
        <v>21003</v>
      </c>
      <c r="B115" s="128" t="s">
        <v>318</v>
      </c>
      <c r="C115" s="129">
        <v>3647</v>
      </c>
      <c r="D115" s="125">
        <f t="shared" si="28"/>
        <v>2025</v>
      </c>
      <c r="E115" s="129">
        <v>0</v>
      </c>
      <c r="F115" s="130">
        <v>0</v>
      </c>
      <c r="G115" s="130">
        <v>2443</v>
      </c>
      <c r="H115" s="126">
        <v>0</v>
      </c>
      <c r="I115" s="126">
        <v>0</v>
      </c>
      <c r="J115" s="130">
        <v>0</v>
      </c>
      <c r="K115" s="130">
        <v>0</v>
      </c>
      <c r="L115" s="126">
        <v>0</v>
      </c>
      <c r="M115" s="129">
        <v>-418</v>
      </c>
      <c r="N115" s="129">
        <v>0</v>
      </c>
      <c r="O115" s="125">
        <v>0</v>
      </c>
      <c r="P115" s="130">
        <v>0</v>
      </c>
      <c r="Q115" s="126">
        <v>0</v>
      </c>
      <c r="R115" s="130">
        <v>0</v>
      </c>
      <c r="S115" s="129">
        <v>0</v>
      </c>
      <c r="T115" s="125">
        <f t="shared" si="29"/>
        <v>5672</v>
      </c>
      <c r="U115" s="125">
        <v>5098</v>
      </c>
      <c r="V115" s="125">
        <f t="shared" si="30"/>
        <v>574</v>
      </c>
      <c r="W115" s="125">
        <v>0</v>
      </c>
    </row>
    <row r="116" spans="1:23" ht="17.100000000000001" customHeight="1">
      <c r="A116" s="124">
        <v>21004</v>
      </c>
      <c r="B116" s="128" t="s">
        <v>319</v>
      </c>
      <c r="C116" s="129">
        <v>2716</v>
      </c>
      <c r="D116" s="125">
        <f t="shared" si="28"/>
        <v>3601</v>
      </c>
      <c r="E116" s="129">
        <v>0</v>
      </c>
      <c r="F116" s="130"/>
      <c r="G116" s="130">
        <v>4070</v>
      </c>
      <c r="H116" s="126"/>
      <c r="I116" s="126">
        <v>0</v>
      </c>
      <c r="J116" s="130">
        <v>0</v>
      </c>
      <c r="K116" s="130">
        <v>0</v>
      </c>
      <c r="L116" s="126">
        <v>0</v>
      </c>
      <c r="M116" s="129">
        <v>-469</v>
      </c>
      <c r="N116" s="129">
        <v>0</v>
      </c>
      <c r="O116" s="125">
        <v>0</v>
      </c>
      <c r="P116" s="130">
        <v>0</v>
      </c>
      <c r="Q116" s="126">
        <v>0</v>
      </c>
      <c r="R116" s="130">
        <v>0</v>
      </c>
      <c r="S116" s="129">
        <v>0</v>
      </c>
      <c r="T116" s="125">
        <f t="shared" si="29"/>
        <v>6317</v>
      </c>
      <c r="U116" s="125">
        <v>5134</v>
      </c>
      <c r="V116" s="125">
        <f t="shared" si="30"/>
        <v>1183</v>
      </c>
      <c r="W116" s="125">
        <v>4</v>
      </c>
    </row>
    <row r="117" spans="1:23" ht="17.100000000000001" customHeight="1">
      <c r="A117" s="124">
        <v>21005</v>
      </c>
      <c r="B117" s="128" t="s">
        <v>320</v>
      </c>
      <c r="C117" s="129">
        <v>2717</v>
      </c>
      <c r="D117" s="125">
        <f t="shared" si="28"/>
        <v>17471</v>
      </c>
      <c r="E117" s="129">
        <v>0</v>
      </c>
      <c r="F117" s="130"/>
      <c r="G117" s="130"/>
      <c r="H117" s="126">
        <v>5</v>
      </c>
      <c r="I117" s="126">
        <v>0</v>
      </c>
      <c r="J117" s="130">
        <v>0</v>
      </c>
      <c r="K117" s="130">
        <v>0</v>
      </c>
      <c r="L117" s="126">
        <v>0</v>
      </c>
      <c r="M117" s="129">
        <v>17466</v>
      </c>
      <c r="N117" s="129">
        <v>0</v>
      </c>
      <c r="O117" s="125">
        <v>0</v>
      </c>
      <c r="P117" s="130">
        <v>0</v>
      </c>
      <c r="Q117" s="126">
        <v>0</v>
      </c>
      <c r="R117" s="130">
        <v>0</v>
      </c>
      <c r="S117" s="129">
        <v>0</v>
      </c>
      <c r="T117" s="125">
        <f t="shared" si="29"/>
        <v>20188</v>
      </c>
      <c r="U117" s="125">
        <v>2927</v>
      </c>
      <c r="V117" s="125">
        <f t="shared" si="30"/>
        <v>17261</v>
      </c>
      <c r="W117" s="125"/>
    </row>
    <row r="118" spans="1:23" ht="17.100000000000001" customHeight="1">
      <c r="A118" s="218"/>
      <c r="B118" s="219" t="s">
        <v>3043</v>
      </c>
      <c r="C118" s="220">
        <v>110</v>
      </c>
      <c r="D118" s="125">
        <f t="shared" si="28"/>
        <v>150</v>
      </c>
      <c r="E118" s="220"/>
      <c r="F118" s="222"/>
      <c r="G118" s="130">
        <v>210</v>
      </c>
      <c r="H118" s="223"/>
      <c r="I118" s="223"/>
      <c r="J118" s="222"/>
      <c r="K118" s="222"/>
      <c r="L118" s="223"/>
      <c r="M118" s="220">
        <v>-60</v>
      </c>
      <c r="N118" s="220"/>
      <c r="O118" s="221"/>
      <c r="P118" s="222"/>
      <c r="Q118" s="223"/>
      <c r="R118" s="222"/>
      <c r="S118" s="220"/>
      <c r="T118" s="221">
        <f t="shared" si="29"/>
        <v>260</v>
      </c>
      <c r="U118" s="221">
        <v>210</v>
      </c>
      <c r="V118" s="221">
        <v>50</v>
      </c>
      <c r="W118" s="221"/>
    </row>
    <row r="119" spans="1:23" ht="17.100000000000001" customHeight="1">
      <c r="A119" s="124">
        <v>21006</v>
      </c>
      <c r="B119" s="216" t="s">
        <v>3042</v>
      </c>
      <c r="C119" s="129">
        <v>1230</v>
      </c>
      <c r="D119" s="125">
        <f t="shared" si="28"/>
        <v>19617</v>
      </c>
      <c r="E119" s="129">
        <v>0</v>
      </c>
      <c r="F119" s="130">
        <v>19617</v>
      </c>
      <c r="G119" s="130"/>
      <c r="H119" s="126">
        <v>0</v>
      </c>
      <c r="I119" s="126">
        <v>0</v>
      </c>
      <c r="J119" s="130">
        <v>0</v>
      </c>
      <c r="K119" s="130">
        <v>0</v>
      </c>
      <c r="L119" s="126">
        <v>0</v>
      </c>
      <c r="M119" s="129"/>
      <c r="N119" s="129">
        <v>0</v>
      </c>
      <c r="O119" s="125">
        <v>0</v>
      </c>
      <c r="P119" s="130">
        <v>0</v>
      </c>
      <c r="Q119" s="126">
        <v>0</v>
      </c>
      <c r="R119" s="130">
        <v>0</v>
      </c>
      <c r="S119" s="129">
        <v>0</v>
      </c>
      <c r="T119" s="125">
        <f t="shared" si="29"/>
        <v>20847</v>
      </c>
      <c r="U119" s="125">
        <v>20847</v>
      </c>
      <c r="V119" s="125">
        <f t="shared" si="30"/>
        <v>0</v>
      </c>
      <c r="W119" s="125">
        <v>0</v>
      </c>
    </row>
    <row r="120" spans="1:23" ht="17.100000000000001" customHeight="1">
      <c r="A120" s="124">
        <v>21007</v>
      </c>
      <c r="B120" s="128" t="s">
        <v>322</v>
      </c>
      <c r="C120" s="129">
        <v>1846</v>
      </c>
      <c r="D120" s="125">
        <f t="shared" si="28"/>
        <v>-269</v>
      </c>
      <c r="E120" s="129">
        <v>0</v>
      </c>
      <c r="F120" s="130">
        <v>0</v>
      </c>
      <c r="G120" s="130">
        <v>435</v>
      </c>
      <c r="H120" s="126">
        <v>0</v>
      </c>
      <c r="I120" s="126">
        <v>0</v>
      </c>
      <c r="J120" s="130">
        <v>0</v>
      </c>
      <c r="K120" s="130">
        <v>0</v>
      </c>
      <c r="L120" s="126">
        <v>0</v>
      </c>
      <c r="M120" s="129">
        <v>-704</v>
      </c>
      <c r="N120" s="129">
        <v>0</v>
      </c>
      <c r="O120" s="125">
        <v>0</v>
      </c>
      <c r="P120" s="130">
        <v>0</v>
      </c>
      <c r="Q120" s="126">
        <v>0</v>
      </c>
      <c r="R120" s="130">
        <v>0</v>
      </c>
      <c r="S120" s="129">
        <v>0</v>
      </c>
      <c r="T120" s="125">
        <f t="shared" si="29"/>
        <v>1577</v>
      </c>
      <c r="U120" s="125">
        <v>2230</v>
      </c>
      <c r="V120" s="125">
        <f t="shared" si="30"/>
        <v>-653</v>
      </c>
      <c r="W120" s="125">
        <v>0</v>
      </c>
    </row>
    <row r="121" spans="1:23" ht="17.100000000000001" customHeight="1">
      <c r="A121" s="124">
        <v>21010</v>
      </c>
      <c r="B121" s="128" t="s">
        <v>323</v>
      </c>
      <c r="C121" s="129">
        <v>986</v>
      </c>
      <c r="D121" s="125">
        <f t="shared" si="28"/>
        <v>90</v>
      </c>
      <c r="E121" s="129">
        <v>0</v>
      </c>
      <c r="F121" s="130">
        <v>0</v>
      </c>
      <c r="G121" s="130">
        <v>151</v>
      </c>
      <c r="H121" s="126">
        <v>0</v>
      </c>
      <c r="I121" s="126">
        <v>0</v>
      </c>
      <c r="J121" s="130">
        <v>0</v>
      </c>
      <c r="K121" s="130">
        <v>0</v>
      </c>
      <c r="L121" s="126">
        <v>0</v>
      </c>
      <c r="M121" s="129">
        <v>-61</v>
      </c>
      <c r="N121" s="129">
        <v>0</v>
      </c>
      <c r="O121" s="125">
        <v>0</v>
      </c>
      <c r="P121" s="130">
        <v>0</v>
      </c>
      <c r="Q121" s="126">
        <v>0</v>
      </c>
      <c r="R121" s="130">
        <v>0</v>
      </c>
      <c r="S121" s="129">
        <v>0</v>
      </c>
      <c r="T121" s="125">
        <f t="shared" si="29"/>
        <v>1076</v>
      </c>
      <c r="U121" s="125">
        <v>1113</v>
      </c>
      <c r="V121" s="125">
        <f t="shared" si="30"/>
        <v>-37</v>
      </c>
      <c r="W121" s="125">
        <v>0</v>
      </c>
    </row>
    <row r="122" spans="1:23" ht="17.100000000000001" customHeight="1">
      <c r="A122" s="218"/>
      <c r="B122" s="219" t="s">
        <v>3045</v>
      </c>
      <c r="C122" s="220">
        <v>762</v>
      </c>
      <c r="D122" s="125">
        <f t="shared" si="28"/>
        <v>924</v>
      </c>
      <c r="E122" s="220"/>
      <c r="F122" s="222"/>
      <c r="G122" s="222">
        <v>924</v>
      </c>
      <c r="H122" s="223"/>
      <c r="I122" s="223"/>
      <c r="J122" s="222"/>
      <c r="K122" s="222"/>
      <c r="L122" s="223"/>
      <c r="M122" s="220"/>
      <c r="N122" s="220"/>
      <c r="O122" s="221"/>
      <c r="P122" s="222"/>
      <c r="Q122" s="223"/>
      <c r="R122" s="222"/>
      <c r="S122" s="220"/>
      <c r="T122" s="221">
        <f t="shared" si="29"/>
        <v>1686</v>
      </c>
      <c r="U122" s="221">
        <v>2669</v>
      </c>
      <c r="V122" s="221">
        <f t="shared" si="30"/>
        <v>-983</v>
      </c>
      <c r="W122" s="221"/>
    </row>
    <row r="123" spans="1:23" ht="17.100000000000001" customHeight="1">
      <c r="A123" s="218"/>
      <c r="B123" s="224" t="s">
        <v>3044</v>
      </c>
      <c r="C123" s="220">
        <v>40</v>
      </c>
      <c r="D123" s="125">
        <f t="shared" si="28"/>
        <v>65</v>
      </c>
      <c r="E123" s="220"/>
      <c r="F123" s="222"/>
      <c r="G123" s="222">
        <v>65</v>
      </c>
      <c r="H123" s="223"/>
      <c r="I123" s="223"/>
      <c r="J123" s="222"/>
      <c r="K123" s="222"/>
      <c r="L123" s="223"/>
      <c r="M123" s="220"/>
      <c r="N123" s="220"/>
      <c r="O123" s="221"/>
      <c r="P123" s="222"/>
      <c r="Q123" s="223"/>
      <c r="R123" s="222"/>
      <c r="S123" s="220"/>
      <c r="T123" s="221">
        <f t="shared" si="29"/>
        <v>105</v>
      </c>
      <c r="U123" s="221">
        <v>65</v>
      </c>
      <c r="V123" s="221">
        <f t="shared" si="30"/>
        <v>40</v>
      </c>
      <c r="W123" s="221"/>
    </row>
    <row r="124" spans="1:23" ht="17.100000000000001" customHeight="1">
      <c r="A124" s="124">
        <v>21099</v>
      </c>
      <c r="B124" s="128" t="s">
        <v>324</v>
      </c>
      <c r="C124" s="129">
        <v>0</v>
      </c>
      <c r="D124" s="125">
        <f t="shared" si="28"/>
        <v>-289</v>
      </c>
      <c r="E124" s="129">
        <v>0</v>
      </c>
      <c r="F124" s="130">
        <v>0</v>
      </c>
      <c r="G124" s="130"/>
      <c r="H124" s="126">
        <v>0</v>
      </c>
      <c r="I124" s="126">
        <v>0</v>
      </c>
      <c r="J124" s="130">
        <v>0</v>
      </c>
      <c r="K124" s="130">
        <v>0</v>
      </c>
      <c r="L124" s="126">
        <v>0</v>
      </c>
      <c r="M124" s="129">
        <v>-289</v>
      </c>
      <c r="N124" s="129">
        <v>0</v>
      </c>
      <c r="O124" s="125">
        <v>0</v>
      </c>
      <c r="P124" s="130">
        <v>0</v>
      </c>
      <c r="Q124" s="126">
        <v>0</v>
      </c>
      <c r="R124" s="130">
        <v>0</v>
      </c>
      <c r="S124" s="129">
        <v>0</v>
      </c>
      <c r="T124" s="125">
        <f t="shared" si="29"/>
        <v>-289</v>
      </c>
      <c r="U124" s="125">
        <v>461</v>
      </c>
      <c r="V124" s="125">
        <f t="shared" si="30"/>
        <v>-750</v>
      </c>
      <c r="W124" s="125">
        <v>0</v>
      </c>
    </row>
    <row r="125" spans="1:23" ht="17.100000000000001" customHeight="1">
      <c r="A125" s="124">
        <v>211</v>
      </c>
      <c r="B125" s="127" t="s">
        <v>325</v>
      </c>
      <c r="C125" s="215">
        <f t="shared" ref="C125:W125" si="31">SUM(C126:C128,C130:C141)</f>
        <v>440</v>
      </c>
      <c r="D125" s="125">
        <f t="shared" si="31"/>
        <v>1111</v>
      </c>
      <c r="E125" s="125">
        <f t="shared" si="31"/>
        <v>0</v>
      </c>
      <c r="F125" s="126">
        <f t="shared" si="31"/>
        <v>0</v>
      </c>
      <c r="G125" s="126">
        <f t="shared" si="31"/>
        <v>762</v>
      </c>
      <c r="H125" s="126">
        <f t="shared" si="31"/>
        <v>1173</v>
      </c>
      <c r="I125" s="126">
        <f t="shared" si="31"/>
        <v>0</v>
      </c>
      <c r="J125" s="126">
        <f t="shared" si="31"/>
        <v>0</v>
      </c>
      <c r="K125" s="126">
        <f t="shared" si="31"/>
        <v>0</v>
      </c>
      <c r="L125" s="126">
        <f t="shared" si="31"/>
        <v>0</v>
      </c>
      <c r="M125" s="125">
        <f t="shared" si="31"/>
        <v>-824</v>
      </c>
      <c r="N125" s="125">
        <f t="shared" si="31"/>
        <v>0</v>
      </c>
      <c r="O125" s="125">
        <f t="shared" si="31"/>
        <v>0</v>
      </c>
      <c r="P125" s="126">
        <f t="shared" si="31"/>
        <v>0</v>
      </c>
      <c r="Q125" s="126">
        <f t="shared" si="31"/>
        <v>0</v>
      </c>
      <c r="R125" s="126">
        <f t="shared" si="31"/>
        <v>0</v>
      </c>
      <c r="S125" s="125">
        <f t="shared" si="31"/>
        <v>0</v>
      </c>
      <c r="T125" s="125">
        <f t="shared" si="31"/>
        <v>1551</v>
      </c>
      <c r="U125" s="125">
        <f t="shared" si="31"/>
        <v>1196</v>
      </c>
      <c r="V125" s="125">
        <f t="shared" si="31"/>
        <v>355</v>
      </c>
      <c r="W125" s="125">
        <f t="shared" si="31"/>
        <v>0</v>
      </c>
    </row>
    <row r="126" spans="1:23" ht="17.100000000000001" customHeight="1">
      <c r="A126" s="124">
        <v>21101</v>
      </c>
      <c r="B126" s="128" t="s">
        <v>326</v>
      </c>
      <c r="C126" s="129">
        <v>264</v>
      </c>
      <c r="D126" s="125">
        <f t="shared" ref="D126:D141" si="32">SUM(E126:S126)</f>
        <v>0</v>
      </c>
      <c r="E126" s="129">
        <v>0</v>
      </c>
      <c r="F126" s="130"/>
      <c r="G126" s="130">
        <v>0</v>
      </c>
      <c r="H126" s="126">
        <v>0</v>
      </c>
      <c r="I126" s="126">
        <v>0</v>
      </c>
      <c r="J126" s="130">
        <v>0</v>
      </c>
      <c r="K126" s="130">
        <v>0</v>
      </c>
      <c r="L126" s="126">
        <v>0</v>
      </c>
      <c r="M126" s="129">
        <v>0</v>
      </c>
      <c r="N126" s="129">
        <v>0</v>
      </c>
      <c r="O126" s="125">
        <v>0</v>
      </c>
      <c r="P126" s="130">
        <v>0</v>
      </c>
      <c r="Q126" s="126">
        <v>0</v>
      </c>
      <c r="R126" s="130">
        <v>0</v>
      </c>
      <c r="S126" s="129">
        <v>0</v>
      </c>
      <c r="T126" s="125">
        <f t="shared" ref="T126:T141" si="33">C126+D126</f>
        <v>264</v>
      </c>
      <c r="U126" s="125">
        <v>286</v>
      </c>
      <c r="V126" s="125">
        <f t="shared" ref="V126:V141" si="34">T126-U126</f>
        <v>-22</v>
      </c>
      <c r="W126" s="125">
        <v>0</v>
      </c>
    </row>
    <row r="127" spans="1:23" ht="17.100000000000001" customHeight="1">
      <c r="A127" s="124">
        <v>21102</v>
      </c>
      <c r="B127" s="128" t="s">
        <v>327</v>
      </c>
      <c r="C127" s="129">
        <v>5</v>
      </c>
      <c r="D127" s="125">
        <f t="shared" si="32"/>
        <v>0</v>
      </c>
      <c r="E127" s="129">
        <v>0</v>
      </c>
      <c r="F127" s="130">
        <v>0</v>
      </c>
      <c r="G127" s="130">
        <v>0</v>
      </c>
      <c r="H127" s="126">
        <v>0</v>
      </c>
      <c r="I127" s="126">
        <v>0</v>
      </c>
      <c r="J127" s="130">
        <v>0</v>
      </c>
      <c r="K127" s="130">
        <v>0</v>
      </c>
      <c r="L127" s="126">
        <v>0</v>
      </c>
      <c r="M127" s="129">
        <v>0</v>
      </c>
      <c r="N127" s="129">
        <v>0</v>
      </c>
      <c r="O127" s="125">
        <v>0</v>
      </c>
      <c r="P127" s="130">
        <v>0</v>
      </c>
      <c r="Q127" s="126">
        <v>0</v>
      </c>
      <c r="R127" s="130">
        <v>0</v>
      </c>
      <c r="S127" s="129">
        <v>0</v>
      </c>
      <c r="T127" s="125">
        <f t="shared" si="33"/>
        <v>5</v>
      </c>
      <c r="U127" s="125">
        <v>1</v>
      </c>
      <c r="V127" s="125">
        <f t="shared" si="34"/>
        <v>4</v>
      </c>
      <c r="W127" s="125">
        <v>0</v>
      </c>
    </row>
    <row r="128" spans="1:23" ht="17.100000000000001" customHeight="1">
      <c r="A128" s="124">
        <v>21103</v>
      </c>
      <c r="B128" s="128" t="s">
        <v>328</v>
      </c>
      <c r="C128" s="129">
        <v>14</v>
      </c>
      <c r="D128" s="125">
        <f t="shared" si="32"/>
        <v>640</v>
      </c>
      <c r="E128" s="129">
        <v>0</v>
      </c>
      <c r="F128" s="130">
        <v>0</v>
      </c>
      <c r="G128" s="130">
        <v>0</v>
      </c>
      <c r="H128" s="126">
        <v>1173</v>
      </c>
      <c r="I128" s="126">
        <v>0</v>
      </c>
      <c r="J128" s="130">
        <v>0</v>
      </c>
      <c r="K128" s="130">
        <v>0</v>
      </c>
      <c r="L128" s="126">
        <v>0</v>
      </c>
      <c r="M128" s="129">
        <v>-533</v>
      </c>
      <c r="N128" s="129">
        <v>0</v>
      </c>
      <c r="O128" s="125">
        <v>0</v>
      </c>
      <c r="P128" s="130">
        <v>0</v>
      </c>
      <c r="Q128" s="126">
        <v>0</v>
      </c>
      <c r="R128" s="130">
        <v>0</v>
      </c>
      <c r="S128" s="129">
        <v>0</v>
      </c>
      <c r="T128" s="125">
        <f t="shared" si="33"/>
        <v>654</v>
      </c>
      <c r="U128" s="125"/>
      <c r="V128" s="125">
        <f t="shared" si="34"/>
        <v>654</v>
      </c>
      <c r="W128" s="125"/>
    </row>
    <row r="129" spans="1:23" ht="17.100000000000001" customHeight="1">
      <c r="A129" s="124">
        <v>2110307</v>
      </c>
      <c r="B129" s="128" t="s">
        <v>329</v>
      </c>
      <c r="C129" s="129">
        <v>0</v>
      </c>
      <c r="D129" s="125">
        <f t="shared" si="32"/>
        <v>0</v>
      </c>
      <c r="E129" s="129">
        <v>0</v>
      </c>
      <c r="F129" s="130">
        <v>0</v>
      </c>
      <c r="G129" s="130">
        <v>0</v>
      </c>
      <c r="H129" s="126"/>
      <c r="I129" s="126">
        <v>0</v>
      </c>
      <c r="J129" s="130">
        <v>0</v>
      </c>
      <c r="K129" s="130">
        <v>0</v>
      </c>
      <c r="L129" s="126">
        <v>0</v>
      </c>
      <c r="M129" s="129">
        <v>0</v>
      </c>
      <c r="N129" s="129">
        <v>0</v>
      </c>
      <c r="O129" s="125">
        <v>0</v>
      </c>
      <c r="P129" s="130">
        <v>0</v>
      </c>
      <c r="Q129" s="126">
        <v>0</v>
      </c>
      <c r="R129" s="130">
        <v>0</v>
      </c>
      <c r="S129" s="129">
        <v>0</v>
      </c>
      <c r="T129" s="125">
        <f t="shared" si="33"/>
        <v>0</v>
      </c>
      <c r="U129" s="125">
        <f>[1]L02!C796</f>
        <v>0</v>
      </c>
      <c r="V129" s="125">
        <f t="shared" si="34"/>
        <v>0</v>
      </c>
      <c r="W129" s="125"/>
    </row>
    <row r="130" spans="1:23" ht="17.100000000000001" customHeight="1">
      <c r="A130" s="124">
        <v>21104</v>
      </c>
      <c r="B130" s="128" t="s">
        <v>330</v>
      </c>
      <c r="C130" s="129">
        <v>32</v>
      </c>
      <c r="D130" s="125">
        <f t="shared" si="32"/>
        <v>201</v>
      </c>
      <c r="E130" s="129">
        <v>0</v>
      </c>
      <c r="F130" s="130">
        <v>0</v>
      </c>
      <c r="G130" s="130">
        <v>300</v>
      </c>
      <c r="H130" s="126">
        <v>0</v>
      </c>
      <c r="I130" s="126">
        <v>0</v>
      </c>
      <c r="J130" s="130">
        <v>0</v>
      </c>
      <c r="K130" s="130">
        <v>0</v>
      </c>
      <c r="L130" s="126">
        <v>0</v>
      </c>
      <c r="M130" s="129">
        <v>-99</v>
      </c>
      <c r="N130" s="129">
        <v>0</v>
      </c>
      <c r="O130" s="125">
        <v>0</v>
      </c>
      <c r="P130" s="130">
        <v>0</v>
      </c>
      <c r="Q130" s="126">
        <v>0</v>
      </c>
      <c r="R130" s="130">
        <v>0</v>
      </c>
      <c r="S130" s="129">
        <v>0</v>
      </c>
      <c r="T130" s="125">
        <f t="shared" si="33"/>
        <v>233</v>
      </c>
      <c r="U130" s="125">
        <v>323</v>
      </c>
      <c r="V130" s="125">
        <f t="shared" si="34"/>
        <v>-90</v>
      </c>
      <c r="W130" s="125">
        <v>0</v>
      </c>
    </row>
    <row r="131" spans="1:23" ht="17.100000000000001" customHeight="1">
      <c r="A131" s="124">
        <v>21105</v>
      </c>
      <c r="B131" s="128" t="s">
        <v>331</v>
      </c>
      <c r="C131" s="129">
        <v>0</v>
      </c>
      <c r="D131" s="125">
        <f t="shared" si="32"/>
        <v>0</v>
      </c>
      <c r="E131" s="129">
        <v>0</v>
      </c>
      <c r="F131" s="130">
        <v>0</v>
      </c>
      <c r="G131" s="130"/>
      <c r="H131" s="126">
        <v>0</v>
      </c>
      <c r="I131" s="126">
        <v>0</v>
      </c>
      <c r="J131" s="130">
        <v>0</v>
      </c>
      <c r="K131" s="130">
        <v>0</v>
      </c>
      <c r="L131" s="126">
        <v>0</v>
      </c>
      <c r="M131" s="129">
        <v>0</v>
      </c>
      <c r="N131" s="129">
        <v>0</v>
      </c>
      <c r="O131" s="125">
        <v>0</v>
      </c>
      <c r="P131" s="130">
        <v>0</v>
      </c>
      <c r="Q131" s="126">
        <v>0</v>
      </c>
      <c r="R131" s="130">
        <v>0</v>
      </c>
      <c r="S131" s="129">
        <v>0</v>
      </c>
      <c r="T131" s="125">
        <f t="shared" si="33"/>
        <v>0</v>
      </c>
      <c r="U131" s="125"/>
      <c r="V131" s="125"/>
      <c r="W131" s="125">
        <v>0</v>
      </c>
    </row>
    <row r="132" spans="1:23" ht="17.100000000000001" customHeight="1">
      <c r="A132" s="124">
        <v>21106</v>
      </c>
      <c r="B132" s="128" t="s">
        <v>332</v>
      </c>
      <c r="C132" s="129"/>
      <c r="D132" s="125">
        <f t="shared" si="32"/>
        <v>238</v>
      </c>
      <c r="E132" s="129">
        <v>0</v>
      </c>
      <c r="F132" s="130">
        <v>0</v>
      </c>
      <c r="G132" s="130">
        <v>430</v>
      </c>
      <c r="H132" s="126">
        <v>0</v>
      </c>
      <c r="I132" s="126">
        <v>0</v>
      </c>
      <c r="J132" s="130">
        <v>0</v>
      </c>
      <c r="K132" s="130">
        <v>0</v>
      </c>
      <c r="L132" s="126">
        <v>0</v>
      </c>
      <c r="M132" s="129">
        <v>-192</v>
      </c>
      <c r="N132" s="129">
        <v>0</v>
      </c>
      <c r="O132" s="125">
        <v>0</v>
      </c>
      <c r="P132" s="130">
        <v>0</v>
      </c>
      <c r="Q132" s="126">
        <v>0</v>
      </c>
      <c r="R132" s="130">
        <v>0</v>
      </c>
      <c r="S132" s="129">
        <v>0</v>
      </c>
      <c r="T132" s="125">
        <f t="shared" si="33"/>
        <v>238</v>
      </c>
      <c r="U132" s="125">
        <v>464</v>
      </c>
      <c r="V132" s="125">
        <f t="shared" si="34"/>
        <v>-226</v>
      </c>
      <c r="W132" s="125">
        <v>0</v>
      </c>
    </row>
    <row r="133" spans="1:23" ht="17.100000000000001" customHeight="1">
      <c r="A133" s="124">
        <v>21107</v>
      </c>
      <c r="B133" s="128" t="s">
        <v>333</v>
      </c>
      <c r="C133" s="129">
        <v>0</v>
      </c>
      <c r="D133" s="125">
        <f t="shared" si="32"/>
        <v>0</v>
      </c>
      <c r="E133" s="129">
        <v>0</v>
      </c>
      <c r="F133" s="130"/>
      <c r="G133" s="130">
        <v>0</v>
      </c>
      <c r="H133" s="126">
        <v>0</v>
      </c>
      <c r="I133" s="126">
        <v>0</v>
      </c>
      <c r="J133" s="130">
        <v>0</v>
      </c>
      <c r="K133" s="130">
        <v>0</v>
      </c>
      <c r="L133" s="126">
        <v>0</v>
      </c>
      <c r="M133" s="129">
        <v>0</v>
      </c>
      <c r="N133" s="129">
        <v>0</v>
      </c>
      <c r="O133" s="125">
        <v>0</v>
      </c>
      <c r="P133" s="130">
        <v>0</v>
      </c>
      <c r="Q133" s="126">
        <v>0</v>
      </c>
      <c r="R133" s="130">
        <v>0</v>
      </c>
      <c r="S133" s="129">
        <v>0</v>
      </c>
      <c r="T133" s="125">
        <f t="shared" si="33"/>
        <v>0</v>
      </c>
      <c r="U133" s="125"/>
      <c r="V133" s="125">
        <f t="shared" si="34"/>
        <v>0</v>
      </c>
      <c r="W133" s="125">
        <v>0</v>
      </c>
    </row>
    <row r="134" spans="1:23" ht="17.100000000000001" customHeight="1">
      <c r="A134" s="124">
        <v>21108</v>
      </c>
      <c r="B134" s="128" t="s">
        <v>334</v>
      </c>
      <c r="C134" s="129">
        <v>0</v>
      </c>
      <c r="D134" s="125">
        <f t="shared" si="32"/>
        <v>0</v>
      </c>
      <c r="E134" s="129">
        <v>0</v>
      </c>
      <c r="F134" s="130">
        <v>0</v>
      </c>
      <c r="G134" s="130">
        <v>0</v>
      </c>
      <c r="H134" s="126">
        <v>0</v>
      </c>
      <c r="I134" s="126">
        <v>0</v>
      </c>
      <c r="J134" s="130">
        <v>0</v>
      </c>
      <c r="K134" s="130">
        <v>0</v>
      </c>
      <c r="L134" s="126">
        <v>0</v>
      </c>
      <c r="M134" s="129">
        <v>0</v>
      </c>
      <c r="N134" s="129">
        <v>0</v>
      </c>
      <c r="O134" s="125">
        <v>0</v>
      </c>
      <c r="P134" s="130">
        <v>0</v>
      </c>
      <c r="Q134" s="126">
        <v>0</v>
      </c>
      <c r="R134" s="130">
        <v>0</v>
      </c>
      <c r="S134" s="129">
        <v>0</v>
      </c>
      <c r="T134" s="125">
        <f t="shared" si="33"/>
        <v>0</v>
      </c>
      <c r="U134" s="125">
        <f>[1]L02!C819</f>
        <v>0</v>
      </c>
      <c r="V134" s="125">
        <f t="shared" si="34"/>
        <v>0</v>
      </c>
      <c r="W134" s="125">
        <v>0</v>
      </c>
    </row>
    <row r="135" spans="1:23" ht="17.100000000000001" customHeight="1">
      <c r="A135" s="124">
        <v>21109</v>
      </c>
      <c r="B135" s="128" t="s">
        <v>335</v>
      </c>
      <c r="C135" s="129">
        <v>0</v>
      </c>
      <c r="D135" s="125">
        <f t="shared" si="32"/>
        <v>0</v>
      </c>
      <c r="E135" s="129">
        <v>0</v>
      </c>
      <c r="F135" s="130">
        <v>0</v>
      </c>
      <c r="G135" s="130">
        <v>0</v>
      </c>
      <c r="H135" s="126">
        <v>0</v>
      </c>
      <c r="I135" s="126">
        <v>0</v>
      </c>
      <c r="J135" s="130">
        <v>0</v>
      </c>
      <c r="K135" s="130">
        <v>0</v>
      </c>
      <c r="L135" s="126">
        <v>0</v>
      </c>
      <c r="M135" s="129">
        <v>0</v>
      </c>
      <c r="N135" s="129">
        <v>0</v>
      </c>
      <c r="O135" s="125">
        <v>0</v>
      </c>
      <c r="P135" s="130">
        <v>0</v>
      </c>
      <c r="Q135" s="126">
        <v>0</v>
      </c>
      <c r="R135" s="130">
        <v>0</v>
      </c>
      <c r="S135" s="129">
        <v>0</v>
      </c>
      <c r="T135" s="125">
        <f t="shared" si="33"/>
        <v>0</v>
      </c>
      <c r="U135" s="125">
        <f>[1]L02!C822</f>
        <v>0</v>
      </c>
      <c r="V135" s="125">
        <f t="shared" si="34"/>
        <v>0</v>
      </c>
      <c r="W135" s="125">
        <v>0</v>
      </c>
    </row>
    <row r="136" spans="1:23" ht="17.100000000000001" customHeight="1">
      <c r="A136" s="124">
        <v>21110</v>
      </c>
      <c r="B136" s="128" t="s">
        <v>336</v>
      </c>
      <c r="C136" s="129">
        <v>0</v>
      </c>
      <c r="D136" s="125">
        <f t="shared" si="32"/>
        <v>0</v>
      </c>
      <c r="E136" s="129">
        <v>0</v>
      </c>
      <c r="F136" s="130">
        <v>0</v>
      </c>
      <c r="G136" s="130">
        <v>0</v>
      </c>
      <c r="H136" s="126">
        <v>0</v>
      </c>
      <c r="I136" s="126">
        <v>0</v>
      </c>
      <c r="J136" s="130">
        <v>0</v>
      </c>
      <c r="K136" s="130">
        <v>0</v>
      </c>
      <c r="L136" s="126">
        <v>0</v>
      </c>
      <c r="M136" s="129">
        <v>0</v>
      </c>
      <c r="N136" s="129">
        <v>0</v>
      </c>
      <c r="O136" s="125">
        <v>0</v>
      </c>
      <c r="P136" s="130">
        <v>0</v>
      </c>
      <c r="Q136" s="126">
        <v>0</v>
      </c>
      <c r="R136" s="130">
        <v>0</v>
      </c>
      <c r="S136" s="129">
        <v>0</v>
      </c>
      <c r="T136" s="125">
        <f t="shared" si="33"/>
        <v>0</v>
      </c>
      <c r="U136" s="125">
        <f>[1]L02!C824</f>
        <v>0</v>
      </c>
      <c r="V136" s="125">
        <f t="shared" si="34"/>
        <v>0</v>
      </c>
      <c r="W136" s="125">
        <v>0</v>
      </c>
    </row>
    <row r="137" spans="1:23" ht="17.100000000000001" customHeight="1">
      <c r="A137" s="124">
        <v>21111</v>
      </c>
      <c r="B137" s="128" t="s">
        <v>337</v>
      </c>
      <c r="C137" s="129">
        <v>125</v>
      </c>
      <c r="D137" s="125">
        <f t="shared" si="32"/>
        <v>0</v>
      </c>
      <c r="E137" s="129">
        <v>0</v>
      </c>
      <c r="F137" s="130"/>
      <c r="G137" s="130"/>
      <c r="H137" s="126">
        <v>0</v>
      </c>
      <c r="I137" s="126">
        <v>0</v>
      </c>
      <c r="J137" s="130">
        <v>0</v>
      </c>
      <c r="K137" s="130">
        <v>0</v>
      </c>
      <c r="L137" s="126">
        <v>0</v>
      </c>
      <c r="M137" s="129">
        <v>0</v>
      </c>
      <c r="N137" s="129">
        <v>0</v>
      </c>
      <c r="O137" s="125">
        <v>0</v>
      </c>
      <c r="P137" s="130">
        <v>0</v>
      </c>
      <c r="Q137" s="126">
        <v>0</v>
      </c>
      <c r="R137" s="130">
        <v>0</v>
      </c>
      <c r="S137" s="129">
        <v>0</v>
      </c>
      <c r="T137" s="125">
        <f t="shared" si="33"/>
        <v>125</v>
      </c>
      <c r="U137" s="125">
        <v>90</v>
      </c>
      <c r="V137" s="125">
        <f t="shared" si="34"/>
        <v>35</v>
      </c>
      <c r="W137" s="125">
        <v>0</v>
      </c>
    </row>
    <row r="138" spans="1:23" ht="17.100000000000001" customHeight="1">
      <c r="A138" s="124">
        <v>21112</v>
      </c>
      <c r="B138" s="128" t="s">
        <v>338</v>
      </c>
      <c r="C138" s="129">
        <v>0</v>
      </c>
      <c r="D138" s="125">
        <f t="shared" si="32"/>
        <v>32</v>
      </c>
      <c r="E138" s="129">
        <v>0</v>
      </c>
      <c r="F138" s="130">
        <v>0</v>
      </c>
      <c r="G138" s="130">
        <v>32</v>
      </c>
      <c r="H138" s="126">
        <v>0</v>
      </c>
      <c r="I138" s="126">
        <v>0</v>
      </c>
      <c r="J138" s="130">
        <v>0</v>
      </c>
      <c r="K138" s="130">
        <v>0</v>
      </c>
      <c r="L138" s="126">
        <v>0</v>
      </c>
      <c r="M138" s="129">
        <v>0</v>
      </c>
      <c r="N138" s="129">
        <v>0</v>
      </c>
      <c r="O138" s="125">
        <v>0</v>
      </c>
      <c r="P138" s="130">
        <v>0</v>
      </c>
      <c r="Q138" s="126">
        <v>0</v>
      </c>
      <c r="R138" s="130">
        <v>0</v>
      </c>
      <c r="S138" s="129">
        <v>0</v>
      </c>
      <c r="T138" s="125">
        <f t="shared" si="33"/>
        <v>32</v>
      </c>
      <c r="U138" s="125">
        <v>32</v>
      </c>
      <c r="V138" s="125">
        <f t="shared" si="34"/>
        <v>0</v>
      </c>
      <c r="W138" s="125">
        <v>0</v>
      </c>
    </row>
    <row r="139" spans="1:23" ht="17.100000000000001" customHeight="1">
      <c r="A139" s="124">
        <v>21113</v>
      </c>
      <c r="B139" s="128" t="s">
        <v>339</v>
      </c>
      <c r="C139" s="129">
        <v>0</v>
      </c>
      <c r="D139" s="125">
        <f t="shared" si="32"/>
        <v>0</v>
      </c>
      <c r="E139" s="129">
        <v>0</v>
      </c>
      <c r="F139" s="130">
        <v>0</v>
      </c>
      <c r="G139" s="130">
        <v>0</v>
      </c>
      <c r="H139" s="126">
        <v>0</v>
      </c>
      <c r="I139" s="126">
        <v>0</v>
      </c>
      <c r="J139" s="130">
        <v>0</v>
      </c>
      <c r="K139" s="130">
        <v>0</v>
      </c>
      <c r="L139" s="126">
        <v>0</v>
      </c>
      <c r="M139" s="129">
        <v>0</v>
      </c>
      <c r="N139" s="129">
        <v>0</v>
      </c>
      <c r="O139" s="125">
        <v>0</v>
      </c>
      <c r="P139" s="130">
        <v>0</v>
      </c>
      <c r="Q139" s="126">
        <v>0</v>
      </c>
      <c r="R139" s="130">
        <v>0</v>
      </c>
      <c r="S139" s="129">
        <v>0</v>
      </c>
      <c r="T139" s="125">
        <f t="shared" si="33"/>
        <v>0</v>
      </c>
      <c r="U139" s="125">
        <f>[1]L02!C834</f>
        <v>0</v>
      </c>
      <c r="V139" s="125">
        <f t="shared" si="34"/>
        <v>0</v>
      </c>
      <c r="W139" s="125">
        <v>0</v>
      </c>
    </row>
    <row r="140" spans="1:23" ht="17.100000000000001" customHeight="1">
      <c r="A140" s="124">
        <v>21114</v>
      </c>
      <c r="B140" s="128" t="s">
        <v>340</v>
      </c>
      <c r="C140" s="129">
        <v>0</v>
      </c>
      <c r="D140" s="125">
        <f t="shared" si="32"/>
        <v>0</v>
      </c>
      <c r="E140" s="129">
        <v>0</v>
      </c>
      <c r="F140" s="130">
        <v>0</v>
      </c>
      <c r="G140" s="130">
        <v>0</v>
      </c>
      <c r="H140" s="126">
        <v>0</v>
      </c>
      <c r="I140" s="126">
        <v>0</v>
      </c>
      <c r="J140" s="130">
        <v>0</v>
      </c>
      <c r="K140" s="130">
        <v>0</v>
      </c>
      <c r="L140" s="126">
        <v>0</v>
      </c>
      <c r="M140" s="129">
        <v>0</v>
      </c>
      <c r="N140" s="129">
        <v>0</v>
      </c>
      <c r="O140" s="125">
        <v>0</v>
      </c>
      <c r="P140" s="130">
        <v>0</v>
      </c>
      <c r="Q140" s="126">
        <v>0</v>
      </c>
      <c r="R140" s="130">
        <v>0</v>
      </c>
      <c r="S140" s="129">
        <v>0</v>
      </c>
      <c r="T140" s="125">
        <f t="shared" si="33"/>
        <v>0</v>
      </c>
      <c r="U140" s="125">
        <f>[1]L02!C836</f>
        <v>0</v>
      </c>
      <c r="V140" s="125">
        <f t="shared" si="34"/>
        <v>0</v>
      </c>
      <c r="W140" s="125">
        <v>0</v>
      </c>
    </row>
    <row r="141" spans="1:23" ht="17.100000000000001" customHeight="1">
      <c r="A141" s="124">
        <v>21199</v>
      </c>
      <c r="B141" s="128" t="s">
        <v>341</v>
      </c>
      <c r="C141" s="129">
        <v>0</v>
      </c>
      <c r="D141" s="125">
        <f t="shared" si="32"/>
        <v>0</v>
      </c>
      <c r="E141" s="129">
        <v>0</v>
      </c>
      <c r="F141" s="130">
        <v>0</v>
      </c>
      <c r="G141" s="130">
        <v>0</v>
      </c>
      <c r="H141" s="126">
        <v>0</v>
      </c>
      <c r="I141" s="126">
        <v>0</v>
      </c>
      <c r="J141" s="130">
        <v>0</v>
      </c>
      <c r="K141" s="130">
        <v>0</v>
      </c>
      <c r="L141" s="126">
        <v>0</v>
      </c>
      <c r="M141" s="129">
        <v>0</v>
      </c>
      <c r="N141" s="129">
        <v>0</v>
      </c>
      <c r="O141" s="125">
        <v>0</v>
      </c>
      <c r="P141" s="130">
        <v>0</v>
      </c>
      <c r="Q141" s="126">
        <v>0</v>
      </c>
      <c r="R141" s="130">
        <v>0</v>
      </c>
      <c r="S141" s="129">
        <v>0</v>
      </c>
      <c r="T141" s="125">
        <f t="shared" si="33"/>
        <v>0</v>
      </c>
      <c r="U141" s="125">
        <f>[1]L02!C851</f>
        <v>0</v>
      </c>
      <c r="V141" s="125">
        <f t="shared" si="34"/>
        <v>0</v>
      </c>
      <c r="W141" s="125">
        <v>0</v>
      </c>
    </row>
    <row r="142" spans="1:23" ht="17.100000000000001" customHeight="1">
      <c r="A142" s="124">
        <v>212</v>
      </c>
      <c r="B142" s="127" t="s">
        <v>342</v>
      </c>
      <c r="C142" s="215">
        <f t="shared" ref="C142:W142" si="35">SUM(C143:C148)</f>
        <v>2927</v>
      </c>
      <c r="D142" s="125">
        <f t="shared" si="35"/>
        <v>26288</v>
      </c>
      <c r="E142" s="125">
        <f t="shared" si="35"/>
        <v>0</v>
      </c>
      <c r="F142" s="126">
        <f t="shared" si="35"/>
        <v>2353</v>
      </c>
      <c r="G142" s="126">
        <f t="shared" si="35"/>
        <v>1112</v>
      </c>
      <c r="H142" s="126">
        <f t="shared" si="35"/>
        <v>47</v>
      </c>
      <c r="I142" s="126">
        <f t="shared" si="35"/>
        <v>0</v>
      </c>
      <c r="J142" s="126">
        <f t="shared" si="35"/>
        <v>0</v>
      </c>
      <c r="K142" s="126">
        <f t="shared" si="35"/>
        <v>2900</v>
      </c>
      <c r="L142" s="126">
        <f t="shared" si="35"/>
        <v>0</v>
      </c>
      <c r="M142" s="125">
        <f t="shared" si="35"/>
        <v>19876</v>
      </c>
      <c r="N142" s="125">
        <f t="shared" si="35"/>
        <v>0</v>
      </c>
      <c r="O142" s="125">
        <f t="shared" si="35"/>
        <v>0</v>
      </c>
      <c r="P142" s="126">
        <f t="shared" si="35"/>
        <v>0</v>
      </c>
      <c r="Q142" s="126">
        <f t="shared" si="35"/>
        <v>0</v>
      </c>
      <c r="R142" s="126">
        <f t="shared" si="35"/>
        <v>0</v>
      </c>
      <c r="S142" s="125">
        <f t="shared" si="35"/>
        <v>0</v>
      </c>
      <c r="T142" s="125">
        <f t="shared" si="35"/>
        <v>29215</v>
      </c>
      <c r="U142" s="125">
        <f t="shared" si="35"/>
        <v>29215</v>
      </c>
      <c r="V142" s="125">
        <f t="shared" si="35"/>
        <v>0</v>
      </c>
      <c r="W142" s="125">
        <f t="shared" si="35"/>
        <v>0</v>
      </c>
    </row>
    <row r="143" spans="1:23" ht="17.100000000000001" customHeight="1">
      <c r="A143" s="124">
        <v>21201</v>
      </c>
      <c r="B143" s="128" t="s">
        <v>343</v>
      </c>
      <c r="C143" s="129">
        <v>1021</v>
      </c>
      <c r="D143" s="125">
        <f t="shared" ref="D143:D148" si="36">SUM(E143:S143)</f>
        <v>865</v>
      </c>
      <c r="E143" s="129">
        <v>0</v>
      </c>
      <c r="F143" s="130"/>
      <c r="G143" s="130">
        <v>0</v>
      </c>
      <c r="H143" s="126"/>
      <c r="I143" s="126">
        <v>0</v>
      </c>
      <c r="J143" s="130">
        <v>0</v>
      </c>
      <c r="K143" s="130">
        <v>0</v>
      </c>
      <c r="L143" s="126">
        <v>0</v>
      </c>
      <c r="M143" s="129">
        <v>865</v>
      </c>
      <c r="N143" s="129">
        <v>0</v>
      </c>
      <c r="O143" s="125">
        <v>0</v>
      </c>
      <c r="P143" s="130">
        <v>0</v>
      </c>
      <c r="Q143" s="126">
        <v>0</v>
      </c>
      <c r="R143" s="130">
        <v>0</v>
      </c>
      <c r="S143" s="129">
        <v>0</v>
      </c>
      <c r="T143" s="125">
        <f t="shared" ref="T143:T148" si="37">C143+D143</f>
        <v>1886</v>
      </c>
      <c r="U143" s="125">
        <v>1886</v>
      </c>
      <c r="V143" s="125">
        <f t="shared" ref="V143:V148" si="38">T143-U143</f>
        <v>0</v>
      </c>
      <c r="W143" s="125">
        <v>0</v>
      </c>
    </row>
    <row r="144" spans="1:23" ht="17.100000000000001" customHeight="1">
      <c r="A144" s="124">
        <v>21202</v>
      </c>
      <c r="B144" s="128" t="s">
        <v>344</v>
      </c>
      <c r="C144" s="129">
        <v>0</v>
      </c>
      <c r="D144" s="125">
        <f t="shared" si="36"/>
        <v>0</v>
      </c>
      <c r="E144" s="129">
        <v>0</v>
      </c>
      <c r="F144" s="130">
        <v>0</v>
      </c>
      <c r="G144" s="130">
        <v>0</v>
      </c>
      <c r="H144" s="126">
        <v>0</v>
      </c>
      <c r="I144" s="126">
        <v>0</v>
      </c>
      <c r="J144" s="130">
        <v>0</v>
      </c>
      <c r="K144" s="130">
        <v>0</v>
      </c>
      <c r="L144" s="126">
        <v>0</v>
      </c>
      <c r="M144" s="129">
        <v>0</v>
      </c>
      <c r="N144" s="129">
        <v>0</v>
      </c>
      <c r="O144" s="125">
        <v>0</v>
      </c>
      <c r="P144" s="130">
        <v>0</v>
      </c>
      <c r="Q144" s="126">
        <v>0</v>
      </c>
      <c r="R144" s="130">
        <v>0</v>
      </c>
      <c r="S144" s="129">
        <v>0</v>
      </c>
      <c r="T144" s="125">
        <f t="shared" si="37"/>
        <v>0</v>
      </c>
      <c r="U144" s="125">
        <f>[1]L02!C866</f>
        <v>0</v>
      </c>
      <c r="V144" s="125">
        <f t="shared" si="38"/>
        <v>0</v>
      </c>
      <c r="W144" s="125">
        <v>0</v>
      </c>
    </row>
    <row r="145" spans="1:23" ht="17.100000000000001" customHeight="1">
      <c r="A145" s="124">
        <v>21203</v>
      </c>
      <c r="B145" s="128" t="s">
        <v>345</v>
      </c>
      <c r="C145" s="129">
        <v>3</v>
      </c>
      <c r="D145" s="125">
        <f t="shared" si="36"/>
        <v>23567</v>
      </c>
      <c r="E145" s="129">
        <v>0</v>
      </c>
      <c r="F145" s="130">
        <v>2149</v>
      </c>
      <c r="G145" s="130">
        <v>107</v>
      </c>
      <c r="H145" s="126">
        <v>0</v>
      </c>
      <c r="I145" s="126">
        <v>0</v>
      </c>
      <c r="J145" s="130">
        <v>0</v>
      </c>
      <c r="K145" s="130">
        <v>2900</v>
      </c>
      <c r="L145" s="126">
        <v>0</v>
      </c>
      <c r="M145" s="129">
        <v>18411</v>
      </c>
      <c r="N145" s="129">
        <v>0</v>
      </c>
      <c r="O145" s="125">
        <v>0</v>
      </c>
      <c r="P145" s="130">
        <v>0</v>
      </c>
      <c r="Q145" s="126">
        <v>0</v>
      </c>
      <c r="R145" s="130">
        <v>0</v>
      </c>
      <c r="S145" s="129">
        <v>0</v>
      </c>
      <c r="T145" s="125">
        <f t="shared" si="37"/>
        <v>23570</v>
      </c>
      <c r="U145" s="125">
        <v>23570</v>
      </c>
      <c r="V145" s="125">
        <f t="shared" si="38"/>
        <v>0</v>
      </c>
      <c r="W145" s="125">
        <v>0</v>
      </c>
    </row>
    <row r="146" spans="1:23" ht="17.100000000000001" customHeight="1">
      <c r="A146" s="124">
        <v>21205</v>
      </c>
      <c r="B146" s="128" t="s">
        <v>346</v>
      </c>
      <c r="C146" s="129">
        <v>1744</v>
      </c>
      <c r="D146" s="125">
        <f t="shared" si="36"/>
        <v>600</v>
      </c>
      <c r="E146" s="129">
        <v>0</v>
      </c>
      <c r="F146" s="130"/>
      <c r="G146" s="130">
        <v>0</v>
      </c>
      <c r="H146" s="126">
        <v>0</v>
      </c>
      <c r="I146" s="126">
        <v>0</v>
      </c>
      <c r="J146" s="130">
        <v>0</v>
      </c>
      <c r="K146" s="130">
        <v>0</v>
      </c>
      <c r="L146" s="126">
        <v>0</v>
      </c>
      <c r="M146" s="129">
        <v>600</v>
      </c>
      <c r="N146" s="129">
        <v>0</v>
      </c>
      <c r="O146" s="125">
        <v>0</v>
      </c>
      <c r="P146" s="130">
        <v>0</v>
      </c>
      <c r="Q146" s="126">
        <v>0</v>
      </c>
      <c r="R146" s="130">
        <v>0</v>
      </c>
      <c r="S146" s="129">
        <v>0</v>
      </c>
      <c r="T146" s="125">
        <f t="shared" si="37"/>
        <v>2344</v>
      </c>
      <c r="U146" s="125">
        <v>2344</v>
      </c>
      <c r="V146" s="125">
        <f t="shared" si="38"/>
        <v>0</v>
      </c>
      <c r="W146" s="125">
        <v>0</v>
      </c>
    </row>
    <row r="147" spans="1:23" ht="17.100000000000001" customHeight="1">
      <c r="A147" s="124">
        <v>21206</v>
      </c>
      <c r="B147" s="128" t="s">
        <v>347</v>
      </c>
      <c r="C147" s="129">
        <v>39</v>
      </c>
      <c r="D147" s="125">
        <f t="shared" si="36"/>
        <v>-4</v>
      </c>
      <c r="E147" s="129">
        <v>0</v>
      </c>
      <c r="F147" s="130"/>
      <c r="G147" s="130">
        <v>0</v>
      </c>
      <c r="H147" s="126">
        <v>0</v>
      </c>
      <c r="I147" s="126">
        <v>0</v>
      </c>
      <c r="J147" s="130">
        <v>0</v>
      </c>
      <c r="K147" s="130">
        <v>0</v>
      </c>
      <c r="L147" s="126">
        <v>0</v>
      </c>
      <c r="M147" s="129">
        <v>-4</v>
      </c>
      <c r="N147" s="129">
        <v>0</v>
      </c>
      <c r="O147" s="125">
        <v>0</v>
      </c>
      <c r="P147" s="130">
        <v>0</v>
      </c>
      <c r="Q147" s="126">
        <v>0</v>
      </c>
      <c r="R147" s="130">
        <v>0</v>
      </c>
      <c r="S147" s="129">
        <v>0</v>
      </c>
      <c r="T147" s="125">
        <f t="shared" si="37"/>
        <v>35</v>
      </c>
      <c r="U147" s="125">
        <v>35</v>
      </c>
      <c r="V147" s="125">
        <f t="shared" si="38"/>
        <v>0</v>
      </c>
      <c r="W147" s="125">
        <v>0</v>
      </c>
    </row>
    <row r="148" spans="1:23" ht="17.100000000000001" customHeight="1">
      <c r="A148" s="124">
        <v>21299</v>
      </c>
      <c r="B148" s="128" t="s">
        <v>348</v>
      </c>
      <c r="C148" s="129">
        <v>120</v>
      </c>
      <c r="D148" s="125">
        <f t="shared" si="36"/>
        <v>1260</v>
      </c>
      <c r="E148" s="129">
        <v>0</v>
      </c>
      <c r="F148" s="130">
        <v>204</v>
      </c>
      <c r="G148" s="130">
        <v>1005</v>
      </c>
      <c r="H148" s="126">
        <v>47</v>
      </c>
      <c r="I148" s="126">
        <v>0</v>
      </c>
      <c r="J148" s="130">
        <v>0</v>
      </c>
      <c r="K148" s="130">
        <v>0</v>
      </c>
      <c r="L148" s="126">
        <v>0</v>
      </c>
      <c r="M148" s="129">
        <v>4</v>
      </c>
      <c r="N148" s="129">
        <v>0</v>
      </c>
      <c r="O148" s="125">
        <v>0</v>
      </c>
      <c r="P148" s="130">
        <v>0</v>
      </c>
      <c r="Q148" s="126">
        <v>0</v>
      </c>
      <c r="R148" s="130">
        <v>0</v>
      </c>
      <c r="S148" s="129">
        <v>0</v>
      </c>
      <c r="T148" s="125">
        <f t="shared" si="37"/>
        <v>1380</v>
      </c>
      <c r="U148" s="125">
        <v>1380</v>
      </c>
      <c r="V148" s="125">
        <f t="shared" si="38"/>
        <v>0</v>
      </c>
      <c r="W148" s="125"/>
    </row>
    <row r="149" spans="1:23" ht="17.100000000000001" customHeight="1">
      <c r="A149" s="124">
        <v>213</v>
      </c>
      <c r="B149" s="127" t="s">
        <v>349</v>
      </c>
      <c r="C149" s="215">
        <f t="shared" ref="C149:W149" si="39">SUM(C150:C152,C154:C160)</f>
        <v>31937</v>
      </c>
      <c r="D149" s="125">
        <f t="shared" si="39"/>
        <v>71310</v>
      </c>
      <c r="E149" s="125">
        <f t="shared" si="39"/>
        <v>0</v>
      </c>
      <c r="F149" s="126">
        <f t="shared" si="39"/>
        <v>9098</v>
      </c>
      <c r="G149" s="126">
        <f t="shared" si="39"/>
        <v>31496</v>
      </c>
      <c r="H149" s="126">
        <f>SUM(H150:H152,H154:H160)</f>
        <v>1652</v>
      </c>
      <c r="I149" s="126">
        <f t="shared" si="39"/>
        <v>0</v>
      </c>
      <c r="J149" s="126">
        <f t="shared" si="39"/>
        <v>0</v>
      </c>
      <c r="K149" s="126">
        <f t="shared" si="39"/>
        <v>24600</v>
      </c>
      <c r="L149" s="126">
        <f t="shared" si="39"/>
        <v>2500</v>
      </c>
      <c r="M149" s="125">
        <f t="shared" si="39"/>
        <v>1964</v>
      </c>
      <c r="N149" s="125">
        <f t="shared" si="39"/>
        <v>0</v>
      </c>
      <c r="O149" s="125">
        <f t="shared" si="39"/>
        <v>0</v>
      </c>
      <c r="P149" s="126">
        <f t="shared" si="39"/>
        <v>0</v>
      </c>
      <c r="Q149" s="126">
        <f t="shared" si="39"/>
        <v>0</v>
      </c>
      <c r="R149" s="126">
        <f t="shared" si="39"/>
        <v>0</v>
      </c>
      <c r="S149" s="125">
        <f t="shared" si="39"/>
        <v>0</v>
      </c>
      <c r="T149" s="125">
        <f t="shared" si="39"/>
        <v>103247</v>
      </c>
      <c r="U149" s="125">
        <f t="shared" si="39"/>
        <v>100469</v>
      </c>
      <c r="V149" s="125">
        <f t="shared" si="39"/>
        <v>2778</v>
      </c>
      <c r="W149" s="125">
        <f t="shared" si="39"/>
        <v>2778</v>
      </c>
    </row>
    <row r="150" spans="1:23" ht="17.100000000000001" customHeight="1">
      <c r="A150" s="124">
        <v>21301</v>
      </c>
      <c r="B150" s="128" t="s">
        <v>350</v>
      </c>
      <c r="C150" s="129">
        <v>3961</v>
      </c>
      <c r="D150" s="125">
        <f t="shared" ref="D150:D160" si="40">SUM(E150:S150)</f>
        <v>8782</v>
      </c>
      <c r="E150" s="129">
        <v>0</v>
      </c>
      <c r="F150" s="130">
        <v>4236</v>
      </c>
      <c r="G150" s="130">
        <v>3145</v>
      </c>
      <c r="H150" s="126">
        <v>372</v>
      </c>
      <c r="I150" s="126">
        <v>0</v>
      </c>
      <c r="J150" s="130">
        <v>0</v>
      </c>
      <c r="K150" s="130">
        <v>0</v>
      </c>
      <c r="L150" s="126">
        <v>0</v>
      </c>
      <c r="M150" s="129">
        <v>1029</v>
      </c>
      <c r="N150" s="129">
        <v>0</v>
      </c>
      <c r="O150" s="125">
        <v>0</v>
      </c>
      <c r="P150" s="130">
        <v>0</v>
      </c>
      <c r="Q150" s="126">
        <v>0</v>
      </c>
      <c r="R150" s="130">
        <v>0</v>
      </c>
      <c r="S150" s="129">
        <v>0</v>
      </c>
      <c r="T150" s="125">
        <f t="shared" ref="T150:T160" si="41">C150+D150</f>
        <v>12743</v>
      </c>
      <c r="U150" s="125">
        <v>11754</v>
      </c>
      <c r="V150" s="125">
        <f t="shared" ref="V150:V160" si="42">T150-U150</f>
        <v>989</v>
      </c>
      <c r="W150" s="125">
        <v>989</v>
      </c>
    </row>
    <row r="151" spans="1:23" ht="17.100000000000001" customHeight="1">
      <c r="A151" s="124">
        <v>21302</v>
      </c>
      <c r="B151" s="128" t="s">
        <v>351</v>
      </c>
      <c r="C151" s="129">
        <v>5631</v>
      </c>
      <c r="D151" s="125">
        <f t="shared" si="40"/>
        <v>9502</v>
      </c>
      <c r="E151" s="129">
        <v>0</v>
      </c>
      <c r="F151" s="130">
        <v>195</v>
      </c>
      <c r="G151" s="130">
        <v>8837</v>
      </c>
      <c r="I151" s="126">
        <v>0</v>
      </c>
      <c r="J151" s="130">
        <v>0</v>
      </c>
      <c r="K151" s="130">
        <v>0</v>
      </c>
      <c r="L151" s="126">
        <v>0</v>
      </c>
      <c r="M151" s="129">
        <v>470</v>
      </c>
      <c r="N151" s="129">
        <v>0</v>
      </c>
      <c r="O151" s="125">
        <v>0</v>
      </c>
      <c r="P151" s="130">
        <v>0</v>
      </c>
      <c r="Q151" s="126">
        <v>0</v>
      </c>
      <c r="R151" s="130">
        <v>0</v>
      </c>
      <c r="S151" s="129">
        <v>0</v>
      </c>
      <c r="T151" s="125">
        <f t="shared" si="41"/>
        <v>15133</v>
      </c>
      <c r="U151" s="125">
        <v>15032</v>
      </c>
      <c r="V151" s="125">
        <f t="shared" si="42"/>
        <v>101</v>
      </c>
      <c r="W151" s="125">
        <v>101</v>
      </c>
    </row>
    <row r="152" spans="1:23" ht="17.100000000000001" customHeight="1">
      <c r="A152" s="124">
        <v>21303</v>
      </c>
      <c r="B152" s="128" t="s">
        <v>352</v>
      </c>
      <c r="C152" s="129">
        <v>3047</v>
      </c>
      <c r="D152" s="125">
        <f t="shared" si="40"/>
        <v>8621</v>
      </c>
      <c r="E152" s="129">
        <v>0</v>
      </c>
      <c r="F152" s="130">
        <v>0</v>
      </c>
      <c r="G152" s="130">
        <v>9105</v>
      </c>
      <c r="H152" s="126">
        <v>940</v>
      </c>
      <c r="I152" s="126">
        <v>0</v>
      </c>
      <c r="J152" s="130">
        <v>0</v>
      </c>
      <c r="K152" s="130">
        <v>0</v>
      </c>
      <c r="L152" s="126">
        <v>0</v>
      </c>
      <c r="M152" s="129">
        <v>-1424</v>
      </c>
      <c r="N152" s="129">
        <v>0</v>
      </c>
      <c r="O152" s="125">
        <v>0</v>
      </c>
      <c r="P152" s="130">
        <v>0</v>
      </c>
      <c r="Q152" s="126">
        <v>0</v>
      </c>
      <c r="R152" s="130">
        <v>0</v>
      </c>
      <c r="S152" s="129">
        <v>0</v>
      </c>
      <c r="T152" s="125">
        <f t="shared" si="41"/>
        <v>11668</v>
      </c>
      <c r="U152" s="125">
        <v>11668</v>
      </c>
      <c r="V152" s="125">
        <f t="shared" si="42"/>
        <v>0</v>
      </c>
      <c r="W152" s="125"/>
    </row>
    <row r="153" spans="1:23" ht="17.100000000000001" customHeight="1">
      <c r="A153" s="124">
        <v>2130331</v>
      </c>
      <c r="B153" s="128" t="s">
        <v>353</v>
      </c>
      <c r="C153" s="129">
        <v>0</v>
      </c>
      <c r="D153" s="125">
        <f t="shared" si="40"/>
        <v>0</v>
      </c>
      <c r="E153" s="129">
        <v>0</v>
      </c>
      <c r="F153" s="130">
        <v>0</v>
      </c>
      <c r="G153" s="130"/>
      <c r="H153" s="126"/>
      <c r="I153" s="126">
        <v>0</v>
      </c>
      <c r="J153" s="130">
        <v>0</v>
      </c>
      <c r="K153" s="130">
        <v>0</v>
      </c>
      <c r="L153" s="126">
        <v>0</v>
      </c>
      <c r="M153" s="129">
        <v>0</v>
      </c>
      <c r="N153" s="129">
        <v>0</v>
      </c>
      <c r="O153" s="125">
        <v>0</v>
      </c>
      <c r="P153" s="130">
        <v>0</v>
      </c>
      <c r="Q153" s="126">
        <v>0</v>
      </c>
      <c r="R153" s="130">
        <v>0</v>
      </c>
      <c r="S153" s="129">
        <v>0</v>
      </c>
      <c r="T153" s="125">
        <f t="shared" si="41"/>
        <v>0</v>
      </c>
      <c r="U153" s="125"/>
      <c r="V153" s="125"/>
      <c r="W153" s="125"/>
    </row>
    <row r="154" spans="1:23" ht="17.100000000000001" customHeight="1">
      <c r="A154" s="124">
        <v>21304</v>
      </c>
      <c r="B154" s="128" t="s">
        <v>354</v>
      </c>
      <c r="C154" s="129">
        <v>0</v>
      </c>
      <c r="D154" s="125">
        <f t="shared" si="40"/>
        <v>0</v>
      </c>
      <c r="E154" s="129">
        <v>0</v>
      </c>
      <c r="F154" s="130">
        <v>0</v>
      </c>
      <c r="G154" s="130">
        <v>0</v>
      </c>
      <c r="H154" s="126">
        <v>0</v>
      </c>
      <c r="I154" s="126">
        <v>0</v>
      </c>
      <c r="J154" s="130">
        <v>0</v>
      </c>
      <c r="K154" s="130">
        <v>0</v>
      </c>
      <c r="L154" s="126">
        <v>0</v>
      </c>
      <c r="M154" s="129">
        <v>0</v>
      </c>
      <c r="N154" s="129">
        <v>0</v>
      </c>
      <c r="O154" s="125">
        <v>0</v>
      </c>
      <c r="P154" s="130">
        <v>0</v>
      </c>
      <c r="Q154" s="126">
        <v>0</v>
      </c>
      <c r="R154" s="130">
        <v>0</v>
      </c>
      <c r="S154" s="129">
        <v>0</v>
      </c>
      <c r="T154" s="125">
        <f t="shared" si="41"/>
        <v>0</v>
      </c>
      <c r="U154" s="125">
        <f>[1]L02!C960</f>
        <v>0</v>
      </c>
      <c r="V154" s="125">
        <f t="shared" si="42"/>
        <v>0</v>
      </c>
      <c r="W154" s="125">
        <v>0</v>
      </c>
    </row>
    <row r="155" spans="1:23" ht="17.100000000000001" customHeight="1">
      <c r="A155" s="124">
        <v>21305</v>
      </c>
      <c r="B155" s="128" t="s">
        <v>355</v>
      </c>
      <c r="C155" s="129">
        <v>12249</v>
      </c>
      <c r="D155" s="125">
        <f t="shared" si="40"/>
        <v>37179</v>
      </c>
      <c r="E155" s="129">
        <v>0</v>
      </c>
      <c r="F155" s="130">
        <v>4666</v>
      </c>
      <c r="G155" s="130">
        <v>5073</v>
      </c>
      <c r="H155" s="126">
        <v>340</v>
      </c>
      <c r="I155" s="126">
        <v>0</v>
      </c>
      <c r="J155" s="130">
        <v>0</v>
      </c>
      <c r="K155" s="130">
        <v>24600</v>
      </c>
      <c r="L155" s="126">
        <v>2500</v>
      </c>
      <c r="M155" s="129">
        <v>0</v>
      </c>
      <c r="N155" s="129">
        <v>0</v>
      </c>
      <c r="O155" s="125">
        <v>0</v>
      </c>
      <c r="P155" s="130">
        <v>0</v>
      </c>
      <c r="Q155" s="126">
        <v>0</v>
      </c>
      <c r="R155" s="130">
        <v>0</v>
      </c>
      <c r="S155" s="129">
        <v>0</v>
      </c>
      <c r="T155" s="125">
        <f t="shared" si="41"/>
        <v>49428</v>
      </c>
      <c r="U155" s="125">
        <v>49168</v>
      </c>
      <c r="V155" s="125">
        <f t="shared" si="42"/>
        <v>260</v>
      </c>
      <c r="W155" s="125">
        <v>260</v>
      </c>
    </row>
    <row r="156" spans="1:23" ht="17.100000000000001" customHeight="1">
      <c r="A156" s="124">
        <v>21306</v>
      </c>
      <c r="B156" s="128" t="s">
        <v>356</v>
      </c>
      <c r="C156" s="129">
        <v>1875</v>
      </c>
      <c r="D156" s="125">
        <f t="shared" si="40"/>
        <v>-792</v>
      </c>
      <c r="E156" s="129">
        <v>0</v>
      </c>
      <c r="F156" s="130">
        <v>0</v>
      </c>
      <c r="G156" s="130">
        <v>2053</v>
      </c>
      <c r="H156" s="126">
        <v>0</v>
      </c>
      <c r="I156" s="126">
        <v>0</v>
      </c>
      <c r="J156" s="130">
        <v>0</v>
      </c>
      <c r="K156" s="130">
        <v>0</v>
      </c>
      <c r="L156" s="126">
        <v>0</v>
      </c>
      <c r="M156" s="129">
        <v>-2845</v>
      </c>
      <c r="N156" s="129">
        <v>0</v>
      </c>
      <c r="O156" s="125">
        <v>0</v>
      </c>
      <c r="P156" s="130">
        <v>0</v>
      </c>
      <c r="Q156" s="126">
        <v>0</v>
      </c>
      <c r="R156" s="130">
        <v>0</v>
      </c>
      <c r="S156" s="129">
        <v>0</v>
      </c>
      <c r="T156" s="125">
        <f t="shared" si="41"/>
        <v>1083</v>
      </c>
      <c r="U156" s="125">
        <v>1083</v>
      </c>
      <c r="V156" s="125">
        <f t="shared" si="42"/>
        <v>0</v>
      </c>
      <c r="W156" s="125">
        <v>0</v>
      </c>
    </row>
    <row r="157" spans="1:23" ht="17.100000000000001" customHeight="1">
      <c r="A157" s="124">
        <v>21307</v>
      </c>
      <c r="B157" s="128" t="s">
        <v>357</v>
      </c>
      <c r="C157" s="129">
        <v>2934</v>
      </c>
      <c r="D157" s="125">
        <f t="shared" si="40"/>
        <v>5241</v>
      </c>
      <c r="E157" s="129">
        <v>0</v>
      </c>
      <c r="F157" s="130"/>
      <c r="G157" s="130">
        <v>0</v>
      </c>
      <c r="H157" s="126">
        <v>0</v>
      </c>
      <c r="I157" s="126">
        <v>0</v>
      </c>
      <c r="J157" s="130">
        <v>0</v>
      </c>
      <c r="K157" s="130">
        <v>0</v>
      </c>
      <c r="L157" s="126">
        <v>0</v>
      </c>
      <c r="M157" s="129">
        <v>5241</v>
      </c>
      <c r="N157" s="129">
        <v>0</v>
      </c>
      <c r="O157" s="125">
        <v>0</v>
      </c>
      <c r="P157" s="130">
        <v>0</v>
      </c>
      <c r="Q157" s="126">
        <v>0</v>
      </c>
      <c r="R157" s="130">
        <v>0</v>
      </c>
      <c r="S157" s="129">
        <v>0</v>
      </c>
      <c r="T157" s="125">
        <f t="shared" si="41"/>
        <v>8175</v>
      </c>
      <c r="U157" s="125">
        <v>8175</v>
      </c>
      <c r="V157" s="125">
        <f t="shared" si="42"/>
        <v>0</v>
      </c>
      <c r="W157" s="125">
        <v>0</v>
      </c>
    </row>
    <row r="158" spans="1:23" ht="17.100000000000001" customHeight="1">
      <c r="A158" s="124">
        <v>21308</v>
      </c>
      <c r="B158" s="128" t="s">
        <v>358</v>
      </c>
      <c r="C158" s="129">
        <v>1001</v>
      </c>
      <c r="D158" s="125">
        <f t="shared" si="40"/>
        <v>2495</v>
      </c>
      <c r="E158" s="129">
        <v>0</v>
      </c>
      <c r="F158" s="130">
        <v>0</v>
      </c>
      <c r="G158" s="130">
        <v>1512</v>
      </c>
      <c r="H158" s="126">
        <v>0</v>
      </c>
      <c r="I158" s="126">
        <v>0</v>
      </c>
      <c r="J158" s="130">
        <v>0</v>
      </c>
      <c r="K158" s="130">
        <v>0</v>
      </c>
      <c r="L158" s="126">
        <v>0</v>
      </c>
      <c r="M158" s="129">
        <v>983</v>
      </c>
      <c r="N158" s="129">
        <v>0</v>
      </c>
      <c r="O158" s="125">
        <v>0</v>
      </c>
      <c r="P158" s="130">
        <v>0</v>
      </c>
      <c r="Q158" s="126">
        <v>0</v>
      </c>
      <c r="R158" s="130">
        <v>0</v>
      </c>
      <c r="S158" s="129">
        <v>0</v>
      </c>
      <c r="T158" s="125">
        <f t="shared" si="41"/>
        <v>3496</v>
      </c>
      <c r="U158" s="125">
        <v>2068</v>
      </c>
      <c r="V158" s="125">
        <f t="shared" si="42"/>
        <v>1428</v>
      </c>
      <c r="W158" s="125">
        <v>1428</v>
      </c>
    </row>
    <row r="159" spans="1:23" ht="17.100000000000001" customHeight="1">
      <c r="A159" s="124">
        <v>21309</v>
      </c>
      <c r="B159" s="128" t="s">
        <v>359</v>
      </c>
      <c r="C159" s="129">
        <v>0</v>
      </c>
      <c r="D159" s="125">
        <f t="shared" si="40"/>
        <v>0</v>
      </c>
      <c r="E159" s="129">
        <v>0</v>
      </c>
      <c r="F159" s="130">
        <v>0</v>
      </c>
      <c r="G159" s="130">
        <v>0</v>
      </c>
      <c r="H159" s="126">
        <v>0</v>
      </c>
      <c r="I159" s="126">
        <v>0</v>
      </c>
      <c r="J159" s="130">
        <v>0</v>
      </c>
      <c r="K159" s="130">
        <v>0</v>
      </c>
      <c r="L159" s="126">
        <v>0</v>
      </c>
      <c r="M159" s="129">
        <v>0</v>
      </c>
      <c r="N159" s="129">
        <v>0</v>
      </c>
      <c r="O159" s="125">
        <v>0</v>
      </c>
      <c r="P159" s="130">
        <v>0</v>
      </c>
      <c r="Q159" s="126">
        <v>0</v>
      </c>
      <c r="R159" s="130">
        <v>0</v>
      </c>
      <c r="S159" s="129">
        <v>0</v>
      </c>
      <c r="T159" s="125">
        <f t="shared" si="41"/>
        <v>0</v>
      </c>
      <c r="U159" s="125">
        <f>[1]L02!C1002</f>
        <v>0</v>
      </c>
      <c r="V159" s="125">
        <f t="shared" si="42"/>
        <v>0</v>
      </c>
      <c r="W159" s="125">
        <v>0</v>
      </c>
    </row>
    <row r="160" spans="1:23" ht="17.100000000000001" customHeight="1">
      <c r="A160" s="124">
        <v>21399</v>
      </c>
      <c r="B160" s="128" t="s">
        <v>360</v>
      </c>
      <c r="C160" s="129">
        <v>1239</v>
      </c>
      <c r="D160" s="125">
        <f t="shared" si="40"/>
        <v>282</v>
      </c>
      <c r="E160" s="129">
        <v>0</v>
      </c>
      <c r="F160" s="130">
        <v>1</v>
      </c>
      <c r="G160" s="130">
        <v>1771</v>
      </c>
      <c r="H160" s="126">
        <v>0</v>
      </c>
      <c r="I160" s="126">
        <v>0</v>
      </c>
      <c r="J160" s="130">
        <v>0</v>
      </c>
      <c r="K160" s="130">
        <v>0</v>
      </c>
      <c r="L160" s="126">
        <v>0</v>
      </c>
      <c r="M160" s="129">
        <v>-1490</v>
      </c>
      <c r="N160" s="129">
        <v>0</v>
      </c>
      <c r="O160" s="125">
        <v>0</v>
      </c>
      <c r="P160" s="130">
        <v>0</v>
      </c>
      <c r="Q160" s="126">
        <v>0</v>
      </c>
      <c r="R160" s="130">
        <v>0</v>
      </c>
      <c r="S160" s="129">
        <v>0</v>
      </c>
      <c r="T160" s="125">
        <f t="shared" si="41"/>
        <v>1521</v>
      </c>
      <c r="U160" s="125">
        <v>1521</v>
      </c>
      <c r="V160" s="125">
        <f t="shared" si="42"/>
        <v>0</v>
      </c>
      <c r="W160" s="125">
        <v>0</v>
      </c>
    </row>
    <row r="161" spans="1:23" ht="17.100000000000001" customHeight="1">
      <c r="A161" s="124">
        <v>214</v>
      </c>
      <c r="B161" s="127" t="s">
        <v>361</v>
      </c>
      <c r="C161" s="215">
        <f t="shared" ref="C161:W161" si="43">SUM(C162:C168)</f>
        <v>1000</v>
      </c>
      <c r="D161" s="125">
        <f t="shared" si="43"/>
        <v>5966</v>
      </c>
      <c r="E161" s="125">
        <f t="shared" si="43"/>
        <v>0</v>
      </c>
      <c r="F161" s="126">
        <f t="shared" si="43"/>
        <v>0</v>
      </c>
      <c r="G161" s="126">
        <f t="shared" si="43"/>
        <v>6966</v>
      </c>
      <c r="H161" s="126">
        <f t="shared" si="43"/>
        <v>231</v>
      </c>
      <c r="I161" s="126">
        <f t="shared" si="43"/>
        <v>0</v>
      </c>
      <c r="J161" s="126">
        <f t="shared" si="43"/>
        <v>0</v>
      </c>
      <c r="K161" s="126">
        <f t="shared" si="43"/>
        <v>0</v>
      </c>
      <c r="L161" s="126">
        <f t="shared" si="43"/>
        <v>0</v>
      </c>
      <c r="M161" s="125">
        <f t="shared" si="43"/>
        <v>-1231</v>
      </c>
      <c r="N161" s="125">
        <f t="shared" si="43"/>
        <v>0</v>
      </c>
      <c r="O161" s="125">
        <f t="shared" si="43"/>
        <v>0</v>
      </c>
      <c r="P161" s="126">
        <f t="shared" si="43"/>
        <v>0</v>
      </c>
      <c r="Q161" s="126">
        <f t="shared" si="43"/>
        <v>0</v>
      </c>
      <c r="R161" s="126">
        <f t="shared" si="43"/>
        <v>0</v>
      </c>
      <c r="S161" s="125">
        <f t="shared" si="43"/>
        <v>0</v>
      </c>
      <c r="T161" s="125">
        <f t="shared" si="43"/>
        <v>6966</v>
      </c>
      <c r="U161" s="125">
        <f t="shared" si="43"/>
        <v>4806</v>
      </c>
      <c r="V161" s="125">
        <f t="shared" si="43"/>
        <v>2160</v>
      </c>
      <c r="W161" s="125">
        <f t="shared" si="43"/>
        <v>2160</v>
      </c>
    </row>
    <row r="162" spans="1:23" ht="17.100000000000001" customHeight="1">
      <c r="A162" s="124">
        <v>21401</v>
      </c>
      <c r="B162" s="128" t="s">
        <v>362</v>
      </c>
      <c r="C162" s="129">
        <v>970</v>
      </c>
      <c r="D162" s="125">
        <f t="shared" ref="D162:D168" si="44">SUM(E162:S162)</f>
        <v>1437</v>
      </c>
      <c r="E162" s="129">
        <v>0</v>
      </c>
      <c r="F162" s="130">
        <v>0</v>
      </c>
      <c r="G162" s="130">
        <v>2903</v>
      </c>
      <c r="H162" s="126">
        <v>231</v>
      </c>
      <c r="I162" s="126">
        <v>0</v>
      </c>
      <c r="J162" s="130">
        <v>0</v>
      </c>
      <c r="K162" s="130">
        <v>0</v>
      </c>
      <c r="L162" s="126">
        <v>0</v>
      </c>
      <c r="M162" s="129">
        <v>-1697</v>
      </c>
      <c r="N162" s="129">
        <v>0</v>
      </c>
      <c r="O162" s="125">
        <v>0</v>
      </c>
      <c r="P162" s="130">
        <v>0</v>
      </c>
      <c r="Q162" s="126">
        <v>0</v>
      </c>
      <c r="R162" s="130">
        <v>0</v>
      </c>
      <c r="S162" s="129">
        <v>0</v>
      </c>
      <c r="T162" s="125">
        <f t="shared" ref="T162:T168" si="45">C162+D162</f>
        <v>2407</v>
      </c>
      <c r="U162" s="125">
        <v>1909</v>
      </c>
      <c r="V162" s="125">
        <f t="shared" ref="V162:V168" si="46">T162-U162</f>
        <v>498</v>
      </c>
      <c r="W162" s="125">
        <v>498</v>
      </c>
    </row>
    <row r="163" spans="1:23" ht="17.100000000000001" customHeight="1">
      <c r="A163" s="124">
        <v>21402</v>
      </c>
      <c r="B163" s="128" t="s">
        <v>363</v>
      </c>
      <c r="C163" s="129">
        <v>0</v>
      </c>
      <c r="D163" s="125">
        <f t="shared" si="44"/>
        <v>0</v>
      </c>
      <c r="E163" s="129">
        <v>0</v>
      </c>
      <c r="F163" s="130">
        <v>0</v>
      </c>
      <c r="G163" s="130">
        <v>0</v>
      </c>
      <c r="H163" s="126">
        <v>0</v>
      </c>
      <c r="I163" s="126">
        <v>0</v>
      </c>
      <c r="J163" s="130">
        <v>0</v>
      </c>
      <c r="K163" s="130">
        <v>0</v>
      </c>
      <c r="L163" s="126">
        <v>0</v>
      </c>
      <c r="M163" s="129">
        <v>0</v>
      </c>
      <c r="N163" s="129">
        <v>0</v>
      </c>
      <c r="O163" s="125">
        <v>0</v>
      </c>
      <c r="P163" s="130">
        <v>0</v>
      </c>
      <c r="Q163" s="126">
        <v>0</v>
      </c>
      <c r="R163" s="130">
        <v>0</v>
      </c>
      <c r="S163" s="129">
        <v>0</v>
      </c>
      <c r="T163" s="125">
        <f t="shared" si="45"/>
        <v>0</v>
      </c>
      <c r="U163" s="125">
        <f>[1]L02!C1040</f>
        <v>0</v>
      </c>
      <c r="V163" s="125">
        <f t="shared" si="46"/>
        <v>0</v>
      </c>
      <c r="W163" s="125">
        <v>0</v>
      </c>
    </row>
    <row r="164" spans="1:23" ht="17.100000000000001" customHeight="1">
      <c r="A164" s="124">
        <v>21403</v>
      </c>
      <c r="B164" s="128" t="s">
        <v>364</v>
      </c>
      <c r="C164" s="129">
        <v>0</v>
      </c>
      <c r="D164" s="125">
        <f t="shared" si="44"/>
        <v>0</v>
      </c>
      <c r="E164" s="129">
        <v>0</v>
      </c>
      <c r="F164" s="130">
        <v>0</v>
      </c>
      <c r="G164" s="130">
        <v>0</v>
      </c>
      <c r="H164" s="126">
        <v>0</v>
      </c>
      <c r="I164" s="126">
        <v>0</v>
      </c>
      <c r="J164" s="130">
        <v>0</v>
      </c>
      <c r="K164" s="130">
        <v>0</v>
      </c>
      <c r="L164" s="126">
        <v>0</v>
      </c>
      <c r="M164" s="129">
        <v>0</v>
      </c>
      <c r="N164" s="129">
        <v>0</v>
      </c>
      <c r="O164" s="125">
        <v>0</v>
      </c>
      <c r="P164" s="130">
        <v>0</v>
      </c>
      <c r="Q164" s="126">
        <v>0</v>
      </c>
      <c r="R164" s="130">
        <v>0</v>
      </c>
      <c r="S164" s="129">
        <v>0</v>
      </c>
      <c r="T164" s="125">
        <f t="shared" si="45"/>
        <v>0</v>
      </c>
      <c r="U164" s="125">
        <f>[1]L02!C1050</f>
        <v>0</v>
      </c>
      <c r="V164" s="125">
        <f t="shared" si="46"/>
        <v>0</v>
      </c>
      <c r="W164" s="125">
        <v>0</v>
      </c>
    </row>
    <row r="165" spans="1:23" ht="17.100000000000001" customHeight="1">
      <c r="A165" s="124">
        <v>21404</v>
      </c>
      <c r="B165" s="128" t="s">
        <v>365</v>
      </c>
      <c r="C165" s="129">
        <v>30</v>
      </c>
      <c r="D165" s="125">
        <f t="shared" si="44"/>
        <v>466</v>
      </c>
      <c r="E165" s="129">
        <v>0</v>
      </c>
      <c r="F165" s="130"/>
      <c r="G165" s="130">
        <v>0</v>
      </c>
      <c r="H165" s="126">
        <v>0</v>
      </c>
      <c r="I165" s="126">
        <v>0</v>
      </c>
      <c r="J165" s="130">
        <v>0</v>
      </c>
      <c r="K165" s="130">
        <v>0</v>
      </c>
      <c r="L165" s="126">
        <v>0</v>
      </c>
      <c r="M165" s="129">
        <v>466</v>
      </c>
      <c r="N165" s="129">
        <v>0</v>
      </c>
      <c r="O165" s="125">
        <v>0</v>
      </c>
      <c r="P165" s="130">
        <v>0</v>
      </c>
      <c r="Q165" s="126">
        <v>0</v>
      </c>
      <c r="R165" s="130">
        <v>0</v>
      </c>
      <c r="S165" s="129">
        <v>0</v>
      </c>
      <c r="T165" s="125">
        <f t="shared" si="45"/>
        <v>496</v>
      </c>
      <c r="U165" s="125">
        <v>496</v>
      </c>
      <c r="V165" s="125">
        <f t="shared" si="46"/>
        <v>0</v>
      </c>
      <c r="W165" s="125">
        <v>0</v>
      </c>
    </row>
    <row r="166" spans="1:23" ht="17.100000000000001" customHeight="1">
      <c r="A166" s="124">
        <v>21405</v>
      </c>
      <c r="B166" s="128" t="s">
        <v>366</v>
      </c>
      <c r="C166" s="129">
        <v>0</v>
      </c>
      <c r="D166" s="125">
        <f t="shared" si="44"/>
        <v>0</v>
      </c>
      <c r="E166" s="129">
        <v>0</v>
      </c>
      <c r="F166" s="130">
        <v>0</v>
      </c>
      <c r="G166" s="130">
        <v>0</v>
      </c>
      <c r="H166" s="126">
        <v>0</v>
      </c>
      <c r="I166" s="126">
        <v>0</v>
      </c>
      <c r="J166" s="130">
        <v>0</v>
      </c>
      <c r="K166" s="130">
        <v>0</v>
      </c>
      <c r="L166" s="126">
        <v>0</v>
      </c>
      <c r="M166" s="129">
        <v>0</v>
      </c>
      <c r="N166" s="129">
        <v>0</v>
      </c>
      <c r="O166" s="125">
        <v>0</v>
      </c>
      <c r="P166" s="130">
        <v>0</v>
      </c>
      <c r="Q166" s="126">
        <v>0</v>
      </c>
      <c r="R166" s="130">
        <v>0</v>
      </c>
      <c r="S166" s="129">
        <v>0</v>
      </c>
      <c r="T166" s="125">
        <f t="shared" si="45"/>
        <v>0</v>
      </c>
      <c r="U166" s="125">
        <f>[1]L02!C1065</f>
        <v>0</v>
      </c>
      <c r="V166" s="125">
        <f t="shared" si="46"/>
        <v>0</v>
      </c>
      <c r="W166" s="125">
        <v>0</v>
      </c>
    </row>
    <row r="167" spans="1:23" ht="17.100000000000001" customHeight="1">
      <c r="A167" s="124">
        <v>21406</v>
      </c>
      <c r="B167" s="128" t="s">
        <v>367</v>
      </c>
      <c r="C167" s="129">
        <v>0</v>
      </c>
      <c r="D167" s="125">
        <f t="shared" si="44"/>
        <v>4063</v>
      </c>
      <c r="E167" s="129">
        <v>0</v>
      </c>
      <c r="F167" s="130"/>
      <c r="G167" s="130">
        <v>4063</v>
      </c>
      <c r="H167" s="126"/>
      <c r="I167" s="126">
        <v>0</v>
      </c>
      <c r="J167" s="130">
        <v>0</v>
      </c>
      <c r="K167" s="130">
        <v>0</v>
      </c>
      <c r="L167" s="126">
        <v>0</v>
      </c>
      <c r="M167" s="129">
        <v>0</v>
      </c>
      <c r="N167" s="129">
        <v>0</v>
      </c>
      <c r="O167" s="125">
        <v>0</v>
      </c>
      <c r="P167" s="130">
        <v>0</v>
      </c>
      <c r="Q167" s="126">
        <v>0</v>
      </c>
      <c r="R167" s="130">
        <v>0</v>
      </c>
      <c r="S167" s="129">
        <v>0</v>
      </c>
      <c r="T167" s="125">
        <f t="shared" si="45"/>
        <v>4063</v>
      </c>
      <c r="U167" s="125">
        <v>2401</v>
      </c>
      <c r="V167" s="125">
        <f t="shared" si="46"/>
        <v>1662</v>
      </c>
      <c r="W167" s="125">
        <v>1662</v>
      </c>
    </row>
    <row r="168" spans="1:23" ht="17.100000000000001" customHeight="1">
      <c r="A168" s="124">
        <v>21499</v>
      </c>
      <c r="B168" s="128" t="s">
        <v>368</v>
      </c>
      <c r="C168" s="129">
        <v>0</v>
      </c>
      <c r="D168" s="125">
        <f t="shared" si="44"/>
        <v>0</v>
      </c>
      <c r="E168" s="129">
        <v>0</v>
      </c>
      <c r="F168" s="130">
        <v>0</v>
      </c>
      <c r="G168" s="130">
        <v>0</v>
      </c>
      <c r="H168" s="126">
        <v>0</v>
      </c>
      <c r="I168" s="126">
        <v>0</v>
      </c>
      <c r="J168" s="130">
        <v>0</v>
      </c>
      <c r="K168" s="130">
        <v>0</v>
      </c>
      <c r="L168" s="126">
        <v>0</v>
      </c>
      <c r="M168" s="129">
        <v>0</v>
      </c>
      <c r="N168" s="129">
        <v>0</v>
      </c>
      <c r="O168" s="125">
        <v>0</v>
      </c>
      <c r="P168" s="130">
        <v>0</v>
      </c>
      <c r="Q168" s="126">
        <v>0</v>
      </c>
      <c r="R168" s="130">
        <v>0</v>
      </c>
      <c r="S168" s="129">
        <v>0</v>
      </c>
      <c r="T168" s="125">
        <f t="shared" si="45"/>
        <v>0</v>
      </c>
      <c r="U168" s="125">
        <f>[1]L02!C1077</f>
        <v>0</v>
      </c>
      <c r="V168" s="125">
        <f t="shared" si="46"/>
        <v>0</v>
      </c>
      <c r="W168" s="125">
        <v>0</v>
      </c>
    </row>
    <row r="169" spans="1:23" ht="17.100000000000001" customHeight="1">
      <c r="A169" s="124">
        <v>215</v>
      </c>
      <c r="B169" s="127" t="s">
        <v>369</v>
      </c>
      <c r="C169" s="215">
        <f t="shared" ref="C169:W169" si="47">SUM(C170:C177)</f>
        <v>143</v>
      </c>
      <c r="D169" s="125">
        <f t="shared" si="47"/>
        <v>578</v>
      </c>
      <c r="E169" s="125">
        <f t="shared" si="47"/>
        <v>0</v>
      </c>
      <c r="F169" s="126">
        <f t="shared" si="47"/>
        <v>0</v>
      </c>
      <c r="G169" s="126">
        <f t="shared" si="47"/>
        <v>93</v>
      </c>
      <c r="H169" s="126">
        <f t="shared" si="47"/>
        <v>437</v>
      </c>
      <c r="I169" s="126">
        <f t="shared" si="47"/>
        <v>0</v>
      </c>
      <c r="J169" s="126">
        <f t="shared" si="47"/>
        <v>0</v>
      </c>
      <c r="K169" s="126">
        <f t="shared" si="47"/>
        <v>0</v>
      </c>
      <c r="L169" s="126">
        <f t="shared" si="47"/>
        <v>0</v>
      </c>
      <c r="M169" s="125">
        <f t="shared" si="47"/>
        <v>48</v>
      </c>
      <c r="N169" s="125">
        <f t="shared" si="47"/>
        <v>0</v>
      </c>
      <c r="O169" s="125">
        <f t="shared" si="47"/>
        <v>0</v>
      </c>
      <c r="P169" s="126">
        <f t="shared" si="47"/>
        <v>0</v>
      </c>
      <c r="Q169" s="126">
        <f t="shared" si="47"/>
        <v>0</v>
      </c>
      <c r="R169" s="126">
        <f t="shared" si="47"/>
        <v>0</v>
      </c>
      <c r="S169" s="125">
        <f t="shared" si="47"/>
        <v>0</v>
      </c>
      <c r="T169" s="125">
        <f t="shared" si="47"/>
        <v>721</v>
      </c>
      <c r="U169" s="125">
        <f t="shared" si="47"/>
        <v>734</v>
      </c>
      <c r="V169" s="125">
        <f t="shared" si="47"/>
        <v>-13</v>
      </c>
      <c r="W169" s="125">
        <f t="shared" si="47"/>
        <v>0</v>
      </c>
    </row>
    <row r="170" spans="1:23" ht="17.100000000000001" customHeight="1">
      <c r="A170" s="124">
        <v>21501</v>
      </c>
      <c r="B170" s="128" t="s">
        <v>370</v>
      </c>
      <c r="C170" s="129">
        <v>0</v>
      </c>
      <c r="D170" s="125">
        <f t="shared" ref="D170:D177" si="48">SUM(E170:S170)</f>
        <v>137</v>
      </c>
      <c r="E170" s="129">
        <v>0</v>
      </c>
      <c r="F170" s="130">
        <v>0</v>
      </c>
      <c r="G170" s="130">
        <v>0</v>
      </c>
      <c r="H170" s="126">
        <v>137</v>
      </c>
      <c r="I170" s="126">
        <v>0</v>
      </c>
      <c r="J170" s="130">
        <v>0</v>
      </c>
      <c r="K170" s="130">
        <v>0</v>
      </c>
      <c r="L170" s="126">
        <v>0</v>
      </c>
      <c r="M170" s="129">
        <v>0</v>
      </c>
      <c r="N170" s="129">
        <v>0</v>
      </c>
      <c r="O170" s="125">
        <v>0</v>
      </c>
      <c r="P170" s="130">
        <v>0</v>
      </c>
      <c r="Q170" s="126">
        <v>0</v>
      </c>
      <c r="R170" s="130">
        <v>0</v>
      </c>
      <c r="S170" s="129">
        <v>0</v>
      </c>
      <c r="T170" s="125">
        <f t="shared" ref="T170:T177" si="49">C170+D170</f>
        <v>137</v>
      </c>
      <c r="U170" s="125">
        <f>[1]L02!C1081</f>
        <v>0</v>
      </c>
      <c r="V170" s="125">
        <f t="shared" ref="V170:V177" si="50">T170-U170</f>
        <v>137</v>
      </c>
      <c r="W170" s="125"/>
    </row>
    <row r="171" spans="1:23" ht="17.100000000000001" customHeight="1">
      <c r="A171" s="124">
        <v>21502</v>
      </c>
      <c r="B171" s="128" t="s">
        <v>371</v>
      </c>
      <c r="C171" s="129">
        <v>0</v>
      </c>
      <c r="D171" s="125">
        <f t="shared" si="48"/>
        <v>0</v>
      </c>
      <c r="E171" s="129">
        <v>0</v>
      </c>
      <c r="F171" s="130">
        <v>0</v>
      </c>
      <c r="G171" s="130">
        <v>0</v>
      </c>
      <c r="H171" s="126">
        <v>0</v>
      </c>
      <c r="I171" s="126">
        <v>0</v>
      </c>
      <c r="J171" s="130">
        <v>0</v>
      </c>
      <c r="K171" s="130">
        <v>0</v>
      </c>
      <c r="L171" s="126">
        <v>0</v>
      </c>
      <c r="M171" s="129">
        <v>0</v>
      </c>
      <c r="N171" s="129">
        <v>0</v>
      </c>
      <c r="O171" s="125">
        <v>0</v>
      </c>
      <c r="P171" s="130">
        <v>0</v>
      </c>
      <c r="Q171" s="126">
        <v>0</v>
      </c>
      <c r="R171" s="130">
        <v>0</v>
      </c>
      <c r="S171" s="129">
        <v>0</v>
      </c>
      <c r="T171" s="125">
        <f t="shared" si="49"/>
        <v>0</v>
      </c>
      <c r="U171" s="125">
        <v>120</v>
      </c>
      <c r="V171" s="125">
        <f t="shared" si="50"/>
        <v>-120</v>
      </c>
      <c r="W171" s="125">
        <v>0</v>
      </c>
    </row>
    <row r="172" spans="1:23" ht="17.100000000000001" customHeight="1">
      <c r="A172" s="124">
        <v>21503</v>
      </c>
      <c r="B172" s="128" t="s">
        <v>372</v>
      </c>
      <c r="C172" s="129">
        <v>0</v>
      </c>
      <c r="D172" s="125">
        <f t="shared" si="48"/>
        <v>0</v>
      </c>
      <c r="E172" s="129">
        <v>0</v>
      </c>
      <c r="F172" s="130">
        <v>0</v>
      </c>
      <c r="G172" s="130">
        <v>0</v>
      </c>
      <c r="H172" s="126">
        <v>0</v>
      </c>
      <c r="I172" s="126">
        <v>0</v>
      </c>
      <c r="J172" s="130">
        <v>0</v>
      </c>
      <c r="K172" s="130">
        <v>0</v>
      </c>
      <c r="L172" s="126">
        <v>0</v>
      </c>
      <c r="M172" s="129">
        <v>0</v>
      </c>
      <c r="N172" s="129">
        <v>0</v>
      </c>
      <c r="O172" s="125">
        <v>0</v>
      </c>
      <c r="P172" s="130">
        <v>0</v>
      </c>
      <c r="Q172" s="126">
        <v>0</v>
      </c>
      <c r="R172" s="130">
        <v>0</v>
      </c>
      <c r="S172" s="129">
        <v>0</v>
      </c>
      <c r="T172" s="125">
        <f t="shared" si="49"/>
        <v>0</v>
      </c>
      <c r="U172" s="125">
        <f>[1]L02!C1107</f>
        <v>0</v>
      </c>
      <c r="V172" s="125">
        <f t="shared" si="50"/>
        <v>0</v>
      </c>
      <c r="W172" s="125">
        <v>0</v>
      </c>
    </row>
    <row r="173" spans="1:23" ht="17.100000000000001" customHeight="1">
      <c r="A173" s="124">
        <v>21505</v>
      </c>
      <c r="B173" s="128" t="s">
        <v>373</v>
      </c>
      <c r="C173" s="129">
        <v>0</v>
      </c>
      <c r="D173" s="125">
        <f t="shared" si="48"/>
        <v>0</v>
      </c>
      <c r="E173" s="129">
        <v>0</v>
      </c>
      <c r="F173" s="130">
        <v>0</v>
      </c>
      <c r="G173" s="130">
        <v>0</v>
      </c>
      <c r="H173" s="126">
        <v>0</v>
      </c>
      <c r="I173" s="126">
        <v>0</v>
      </c>
      <c r="J173" s="130">
        <v>0</v>
      </c>
      <c r="K173" s="130">
        <v>0</v>
      </c>
      <c r="L173" s="126">
        <v>0</v>
      </c>
      <c r="M173" s="129">
        <v>0</v>
      </c>
      <c r="N173" s="129">
        <v>0</v>
      </c>
      <c r="O173" s="125">
        <v>0</v>
      </c>
      <c r="P173" s="130">
        <v>0</v>
      </c>
      <c r="Q173" s="126">
        <v>0</v>
      </c>
      <c r="R173" s="130">
        <v>0</v>
      </c>
      <c r="S173" s="129">
        <v>0</v>
      </c>
      <c r="T173" s="125">
        <f t="shared" si="49"/>
        <v>0</v>
      </c>
      <c r="U173" s="125">
        <f>[1]L02!C1112</f>
        <v>0</v>
      </c>
      <c r="V173" s="125">
        <f t="shared" si="50"/>
        <v>0</v>
      </c>
      <c r="W173" s="125">
        <v>0</v>
      </c>
    </row>
    <row r="174" spans="1:23" ht="17.100000000000001" customHeight="1">
      <c r="A174" s="124">
        <v>21506</v>
      </c>
      <c r="B174" s="128" t="s">
        <v>374</v>
      </c>
      <c r="C174" s="129">
        <v>143</v>
      </c>
      <c r="D174" s="125">
        <f t="shared" si="48"/>
        <v>52</v>
      </c>
      <c r="E174" s="129">
        <v>0</v>
      </c>
      <c r="F174" s="130"/>
      <c r="G174" s="130">
        <v>0</v>
      </c>
      <c r="H174" s="126">
        <v>0</v>
      </c>
      <c r="I174" s="126">
        <v>0</v>
      </c>
      <c r="J174" s="130">
        <v>0</v>
      </c>
      <c r="K174" s="130">
        <v>0</v>
      </c>
      <c r="L174" s="126">
        <v>0</v>
      </c>
      <c r="M174" s="129">
        <v>52</v>
      </c>
      <c r="N174" s="129">
        <v>0</v>
      </c>
      <c r="O174" s="125">
        <v>0</v>
      </c>
      <c r="P174" s="130">
        <v>0</v>
      </c>
      <c r="Q174" s="126">
        <v>0</v>
      </c>
      <c r="R174" s="130">
        <v>0</v>
      </c>
      <c r="S174" s="129">
        <v>0</v>
      </c>
      <c r="T174" s="125">
        <f t="shared" si="49"/>
        <v>195</v>
      </c>
      <c r="U174" s="125">
        <v>208</v>
      </c>
      <c r="V174" s="125">
        <f t="shared" si="50"/>
        <v>-13</v>
      </c>
      <c r="W174" s="125">
        <v>0</v>
      </c>
    </row>
    <row r="175" spans="1:23" ht="17.100000000000001" customHeight="1">
      <c r="A175" s="124">
        <v>21507</v>
      </c>
      <c r="B175" s="128" t="s">
        <v>375</v>
      </c>
      <c r="C175" s="129">
        <v>0</v>
      </c>
      <c r="D175" s="125">
        <f t="shared" si="48"/>
        <v>0</v>
      </c>
      <c r="E175" s="129">
        <v>0</v>
      </c>
      <c r="F175" s="130">
        <v>0</v>
      </c>
      <c r="G175" s="130">
        <v>0</v>
      </c>
      <c r="H175" s="126">
        <v>0</v>
      </c>
      <c r="I175" s="126">
        <v>0</v>
      </c>
      <c r="J175" s="130">
        <v>0</v>
      </c>
      <c r="K175" s="130">
        <v>0</v>
      </c>
      <c r="L175" s="126">
        <v>0</v>
      </c>
      <c r="M175" s="129">
        <v>0</v>
      </c>
      <c r="N175" s="129">
        <v>0</v>
      </c>
      <c r="O175" s="125">
        <v>0</v>
      </c>
      <c r="P175" s="130">
        <v>0</v>
      </c>
      <c r="Q175" s="126">
        <v>0</v>
      </c>
      <c r="R175" s="130">
        <v>0</v>
      </c>
      <c r="S175" s="129">
        <v>0</v>
      </c>
      <c r="T175" s="125">
        <f t="shared" si="49"/>
        <v>0</v>
      </c>
      <c r="U175" s="125">
        <f>[1]L02!C1135</f>
        <v>0</v>
      </c>
      <c r="V175" s="125">
        <f t="shared" si="50"/>
        <v>0</v>
      </c>
      <c r="W175" s="125">
        <v>0</v>
      </c>
    </row>
    <row r="176" spans="1:23" ht="17.100000000000001" customHeight="1">
      <c r="A176" s="124">
        <v>21508</v>
      </c>
      <c r="B176" s="128" t="s">
        <v>376</v>
      </c>
      <c r="C176" s="129"/>
      <c r="D176" s="125">
        <f t="shared" si="48"/>
        <v>89</v>
      </c>
      <c r="E176" s="129">
        <v>0</v>
      </c>
      <c r="F176" s="130">
        <v>0</v>
      </c>
      <c r="G176" s="130">
        <v>93</v>
      </c>
      <c r="H176" s="126">
        <v>0</v>
      </c>
      <c r="I176" s="126">
        <v>0</v>
      </c>
      <c r="J176" s="130">
        <v>0</v>
      </c>
      <c r="K176" s="130">
        <v>0</v>
      </c>
      <c r="L176" s="126">
        <v>0</v>
      </c>
      <c r="M176" s="129">
        <v>-4</v>
      </c>
      <c r="N176" s="129">
        <v>0</v>
      </c>
      <c r="O176" s="125">
        <v>0</v>
      </c>
      <c r="P176" s="130">
        <v>0</v>
      </c>
      <c r="Q176" s="126">
        <v>0</v>
      </c>
      <c r="R176" s="130">
        <v>0</v>
      </c>
      <c r="S176" s="129">
        <v>0</v>
      </c>
      <c r="T176" s="125">
        <f t="shared" si="49"/>
        <v>89</v>
      </c>
      <c r="U176" s="125">
        <v>106</v>
      </c>
      <c r="V176" s="125">
        <f t="shared" si="50"/>
        <v>-17</v>
      </c>
      <c r="W176" s="125">
        <v>0</v>
      </c>
    </row>
    <row r="177" spans="1:23" ht="17.100000000000001" customHeight="1">
      <c r="A177" s="124">
        <v>21599</v>
      </c>
      <c r="B177" s="128" t="s">
        <v>377</v>
      </c>
      <c r="C177" s="129">
        <v>0</v>
      </c>
      <c r="D177" s="125">
        <f t="shared" si="48"/>
        <v>300</v>
      </c>
      <c r="E177" s="129">
        <v>0</v>
      </c>
      <c r="F177" s="130">
        <v>0</v>
      </c>
      <c r="G177" s="130"/>
      <c r="H177" s="126">
        <v>300</v>
      </c>
      <c r="I177" s="126">
        <v>0</v>
      </c>
      <c r="J177" s="130">
        <v>0</v>
      </c>
      <c r="K177" s="130">
        <v>0</v>
      </c>
      <c r="L177" s="126">
        <v>0</v>
      </c>
      <c r="M177" s="129">
        <v>0</v>
      </c>
      <c r="N177" s="129">
        <v>0</v>
      </c>
      <c r="O177" s="125">
        <v>0</v>
      </c>
      <c r="P177" s="130">
        <v>0</v>
      </c>
      <c r="Q177" s="126">
        <v>0</v>
      </c>
      <c r="R177" s="130">
        <v>0</v>
      </c>
      <c r="S177" s="129">
        <v>0</v>
      </c>
      <c r="T177" s="125">
        <f t="shared" si="49"/>
        <v>300</v>
      </c>
      <c r="U177" s="125">
        <v>300</v>
      </c>
      <c r="V177" s="125">
        <f t="shared" si="50"/>
        <v>0</v>
      </c>
      <c r="W177" s="125"/>
    </row>
    <row r="178" spans="1:23" ht="17.100000000000001" customHeight="1">
      <c r="A178" s="124">
        <v>216</v>
      </c>
      <c r="B178" s="127" t="s">
        <v>378</v>
      </c>
      <c r="C178" s="215">
        <f t="shared" ref="C178:W178" si="51">SUM(C179:C182)</f>
        <v>709</v>
      </c>
      <c r="D178" s="125">
        <f t="shared" si="51"/>
        <v>1509</v>
      </c>
      <c r="E178" s="125">
        <f t="shared" si="51"/>
        <v>0</v>
      </c>
      <c r="F178" s="126">
        <f t="shared" si="51"/>
        <v>832</v>
      </c>
      <c r="G178" s="126">
        <f t="shared" si="51"/>
        <v>1077</v>
      </c>
      <c r="H178" s="126">
        <f t="shared" si="51"/>
        <v>52</v>
      </c>
      <c r="I178" s="126">
        <f t="shared" si="51"/>
        <v>0</v>
      </c>
      <c r="J178" s="126">
        <f t="shared" si="51"/>
        <v>0</v>
      </c>
      <c r="K178" s="126">
        <f t="shared" si="51"/>
        <v>0</v>
      </c>
      <c r="L178" s="126">
        <f t="shared" si="51"/>
        <v>0</v>
      </c>
      <c r="M178" s="125">
        <f t="shared" si="51"/>
        <v>-452</v>
      </c>
      <c r="N178" s="125">
        <f t="shared" si="51"/>
        <v>0</v>
      </c>
      <c r="O178" s="125">
        <f t="shared" si="51"/>
        <v>0</v>
      </c>
      <c r="P178" s="126">
        <f t="shared" si="51"/>
        <v>0</v>
      </c>
      <c r="Q178" s="126">
        <f t="shared" si="51"/>
        <v>0</v>
      </c>
      <c r="R178" s="126">
        <f t="shared" si="51"/>
        <v>0</v>
      </c>
      <c r="S178" s="125">
        <f t="shared" si="51"/>
        <v>0</v>
      </c>
      <c r="T178" s="125">
        <f t="shared" si="51"/>
        <v>2218</v>
      </c>
      <c r="U178" s="125">
        <f t="shared" si="51"/>
        <v>2691</v>
      </c>
      <c r="V178" s="125">
        <f t="shared" si="51"/>
        <v>-473</v>
      </c>
      <c r="W178" s="125">
        <f t="shared" si="51"/>
        <v>20</v>
      </c>
    </row>
    <row r="179" spans="1:23" ht="17.100000000000001" customHeight="1">
      <c r="A179" s="124">
        <v>21602</v>
      </c>
      <c r="B179" s="128" t="s">
        <v>379</v>
      </c>
      <c r="C179" s="129">
        <v>561</v>
      </c>
      <c r="D179" s="125">
        <f>SUM(E179:S179)</f>
        <v>319</v>
      </c>
      <c r="E179" s="129">
        <v>0</v>
      </c>
      <c r="F179" s="130"/>
      <c r="G179" s="130">
        <v>267</v>
      </c>
      <c r="H179" s="126">
        <v>52</v>
      </c>
      <c r="I179" s="126">
        <v>0</v>
      </c>
      <c r="J179" s="130">
        <v>0</v>
      </c>
      <c r="K179" s="130">
        <v>0</v>
      </c>
      <c r="L179" s="126">
        <v>0</v>
      </c>
      <c r="M179" s="129">
        <v>0</v>
      </c>
      <c r="N179" s="129">
        <v>0</v>
      </c>
      <c r="O179" s="125">
        <v>0</v>
      </c>
      <c r="P179" s="130">
        <v>0</v>
      </c>
      <c r="Q179" s="126">
        <v>0</v>
      </c>
      <c r="R179" s="130">
        <v>0</v>
      </c>
      <c r="S179" s="129">
        <v>0</v>
      </c>
      <c r="T179" s="125">
        <f>C179+D179</f>
        <v>880</v>
      </c>
      <c r="U179" s="125">
        <v>899</v>
      </c>
      <c r="V179" s="125">
        <f>T179-U179</f>
        <v>-19</v>
      </c>
      <c r="W179" s="125">
        <v>20</v>
      </c>
    </row>
    <row r="180" spans="1:23" ht="17.100000000000001" customHeight="1">
      <c r="A180" s="124">
        <v>21605</v>
      </c>
      <c r="B180" s="128" t="s">
        <v>380</v>
      </c>
      <c r="C180" s="129">
        <v>148</v>
      </c>
      <c r="D180" s="125">
        <f>SUM(E180:S180)</f>
        <v>1190</v>
      </c>
      <c r="E180" s="129">
        <v>0</v>
      </c>
      <c r="F180" s="130">
        <v>832</v>
      </c>
      <c r="G180" s="130">
        <v>810</v>
      </c>
      <c r="H180" s="126">
        <v>0</v>
      </c>
      <c r="I180" s="126">
        <v>0</v>
      </c>
      <c r="J180" s="130">
        <v>0</v>
      </c>
      <c r="K180" s="130">
        <v>0</v>
      </c>
      <c r="L180" s="126">
        <v>0</v>
      </c>
      <c r="M180" s="129">
        <v>-452</v>
      </c>
      <c r="N180" s="129">
        <v>0</v>
      </c>
      <c r="O180" s="125">
        <v>0</v>
      </c>
      <c r="P180" s="130">
        <v>0</v>
      </c>
      <c r="Q180" s="126">
        <v>0</v>
      </c>
      <c r="R180" s="130">
        <v>0</v>
      </c>
      <c r="S180" s="129">
        <v>0</v>
      </c>
      <c r="T180" s="125">
        <f>C180+D180</f>
        <v>1338</v>
      </c>
      <c r="U180" s="125">
        <v>1790</v>
      </c>
      <c r="V180" s="125">
        <f>T180-U180</f>
        <v>-452</v>
      </c>
      <c r="W180" s="125">
        <v>0</v>
      </c>
    </row>
    <row r="181" spans="1:23" ht="17.100000000000001" customHeight="1">
      <c r="A181" s="124">
        <v>21606</v>
      </c>
      <c r="B181" s="128" t="s">
        <v>381</v>
      </c>
      <c r="C181" s="129">
        <v>0</v>
      </c>
      <c r="D181" s="125">
        <f>SUM(E181:S181)</f>
        <v>0</v>
      </c>
      <c r="E181" s="129">
        <v>0</v>
      </c>
      <c r="F181" s="130">
        <v>0</v>
      </c>
      <c r="G181" s="130">
        <v>0</v>
      </c>
      <c r="H181" s="126">
        <v>0</v>
      </c>
      <c r="I181" s="126">
        <v>0</v>
      </c>
      <c r="J181" s="130">
        <v>0</v>
      </c>
      <c r="K181" s="130">
        <v>0</v>
      </c>
      <c r="L181" s="126">
        <v>0</v>
      </c>
      <c r="M181" s="129">
        <v>0</v>
      </c>
      <c r="N181" s="129">
        <v>0</v>
      </c>
      <c r="O181" s="125">
        <v>0</v>
      </c>
      <c r="P181" s="130">
        <v>0</v>
      </c>
      <c r="Q181" s="126">
        <v>0</v>
      </c>
      <c r="R181" s="130">
        <v>0</v>
      </c>
      <c r="S181" s="129">
        <v>0</v>
      </c>
      <c r="T181" s="125">
        <f>C181+D181</f>
        <v>0</v>
      </c>
      <c r="U181" s="125">
        <f>[1]L02!C1174</f>
        <v>0</v>
      </c>
      <c r="V181" s="125">
        <f>T181-U181</f>
        <v>0</v>
      </c>
      <c r="W181" s="125">
        <v>0</v>
      </c>
    </row>
    <row r="182" spans="1:23" ht="17.100000000000001" customHeight="1">
      <c r="A182" s="124">
        <v>21699</v>
      </c>
      <c r="B182" s="128" t="s">
        <v>382</v>
      </c>
      <c r="C182" s="129">
        <v>0</v>
      </c>
      <c r="D182" s="125">
        <f>SUM(E182:S182)</f>
        <v>0</v>
      </c>
      <c r="E182" s="129">
        <v>0</v>
      </c>
      <c r="F182" s="130">
        <v>0</v>
      </c>
      <c r="G182" s="130">
        <v>0</v>
      </c>
      <c r="H182" s="126">
        <v>0</v>
      </c>
      <c r="I182" s="126">
        <v>0</v>
      </c>
      <c r="J182" s="130">
        <v>0</v>
      </c>
      <c r="K182" s="130">
        <v>0</v>
      </c>
      <c r="L182" s="126">
        <v>0</v>
      </c>
      <c r="M182" s="129">
        <v>0</v>
      </c>
      <c r="N182" s="129">
        <v>0</v>
      </c>
      <c r="O182" s="125">
        <v>0</v>
      </c>
      <c r="P182" s="130">
        <v>0</v>
      </c>
      <c r="Q182" s="126">
        <v>0</v>
      </c>
      <c r="R182" s="130">
        <v>0</v>
      </c>
      <c r="S182" s="129">
        <v>0</v>
      </c>
      <c r="T182" s="125">
        <f>C182+D182</f>
        <v>0</v>
      </c>
      <c r="U182" s="125">
        <v>2</v>
      </c>
      <c r="V182" s="125">
        <f>T182-U182</f>
        <v>-2</v>
      </c>
      <c r="W182" s="125">
        <v>0</v>
      </c>
    </row>
    <row r="183" spans="1:23" ht="17.100000000000001" customHeight="1">
      <c r="A183" s="124">
        <v>217</v>
      </c>
      <c r="B183" s="127" t="s">
        <v>383</v>
      </c>
      <c r="C183" s="125">
        <f t="shared" ref="C183:W183" si="52">SUM(C184:C188)</f>
        <v>0</v>
      </c>
      <c r="D183" s="125">
        <f t="shared" si="52"/>
        <v>6</v>
      </c>
      <c r="E183" s="125">
        <f t="shared" si="52"/>
        <v>0</v>
      </c>
      <c r="F183" s="126">
        <f t="shared" si="52"/>
        <v>0</v>
      </c>
      <c r="G183" s="126">
        <f t="shared" si="52"/>
        <v>6</v>
      </c>
      <c r="H183" s="126">
        <f t="shared" si="52"/>
        <v>0</v>
      </c>
      <c r="I183" s="126">
        <f t="shared" si="52"/>
        <v>0</v>
      </c>
      <c r="J183" s="126">
        <f t="shared" si="52"/>
        <v>0</v>
      </c>
      <c r="K183" s="126">
        <f t="shared" si="52"/>
        <v>0</v>
      </c>
      <c r="L183" s="126">
        <f t="shared" si="52"/>
        <v>0</v>
      </c>
      <c r="M183" s="125">
        <f t="shared" si="52"/>
        <v>0</v>
      </c>
      <c r="N183" s="125">
        <f t="shared" si="52"/>
        <v>0</v>
      </c>
      <c r="O183" s="125">
        <f t="shared" si="52"/>
        <v>0</v>
      </c>
      <c r="P183" s="126">
        <f t="shared" si="52"/>
        <v>0</v>
      </c>
      <c r="Q183" s="126">
        <f t="shared" si="52"/>
        <v>0</v>
      </c>
      <c r="R183" s="126">
        <f t="shared" si="52"/>
        <v>0</v>
      </c>
      <c r="S183" s="125">
        <f t="shared" si="52"/>
        <v>0</v>
      </c>
      <c r="T183" s="125">
        <f t="shared" si="52"/>
        <v>6</v>
      </c>
      <c r="U183" s="125">
        <f t="shared" si="52"/>
        <v>6</v>
      </c>
      <c r="V183" s="125">
        <f t="shared" si="52"/>
        <v>0</v>
      </c>
      <c r="W183" s="125">
        <f t="shared" si="52"/>
        <v>0</v>
      </c>
    </row>
    <row r="184" spans="1:23" ht="17.100000000000001" customHeight="1">
      <c r="A184" s="124">
        <v>21701</v>
      </c>
      <c r="B184" s="128" t="s">
        <v>384</v>
      </c>
      <c r="C184" s="129">
        <v>0</v>
      </c>
      <c r="D184" s="125">
        <f>SUM(E184:S184)</f>
        <v>0</v>
      </c>
      <c r="E184" s="129">
        <v>0</v>
      </c>
      <c r="F184" s="130">
        <v>0</v>
      </c>
      <c r="G184" s="130">
        <v>0</v>
      </c>
      <c r="H184" s="126">
        <v>0</v>
      </c>
      <c r="I184" s="126">
        <v>0</v>
      </c>
      <c r="J184" s="130">
        <v>0</v>
      </c>
      <c r="K184" s="130">
        <v>0</v>
      </c>
      <c r="L184" s="126">
        <v>0</v>
      </c>
      <c r="M184" s="129">
        <v>0</v>
      </c>
      <c r="N184" s="129">
        <v>0</v>
      </c>
      <c r="O184" s="125">
        <v>0</v>
      </c>
      <c r="P184" s="130">
        <v>0</v>
      </c>
      <c r="Q184" s="126">
        <v>0</v>
      </c>
      <c r="R184" s="130">
        <v>0</v>
      </c>
      <c r="S184" s="129">
        <v>0</v>
      </c>
      <c r="T184" s="125">
        <f>C184+D184</f>
        <v>0</v>
      </c>
      <c r="U184" s="125">
        <f>[1]L02!C1184</f>
        <v>0</v>
      </c>
      <c r="V184" s="125">
        <f>T184-U184</f>
        <v>0</v>
      </c>
      <c r="W184" s="125">
        <v>0</v>
      </c>
    </row>
    <row r="185" spans="1:23" ht="17.100000000000001" customHeight="1">
      <c r="A185" s="124">
        <v>21702</v>
      </c>
      <c r="B185" s="128" t="s">
        <v>385</v>
      </c>
      <c r="C185" s="129">
        <v>0</v>
      </c>
      <c r="D185" s="125">
        <f>SUM(E185:S185)</f>
        <v>0</v>
      </c>
      <c r="E185" s="129">
        <v>0</v>
      </c>
      <c r="F185" s="130"/>
      <c r="G185" s="130">
        <v>0</v>
      </c>
      <c r="H185" s="126">
        <v>0</v>
      </c>
      <c r="I185" s="126">
        <v>0</v>
      </c>
      <c r="J185" s="130">
        <v>0</v>
      </c>
      <c r="K185" s="130">
        <v>0</v>
      </c>
      <c r="L185" s="126">
        <v>0</v>
      </c>
      <c r="M185" s="129">
        <v>0</v>
      </c>
      <c r="N185" s="129">
        <v>0</v>
      </c>
      <c r="O185" s="125">
        <v>0</v>
      </c>
      <c r="P185" s="130">
        <v>0</v>
      </c>
      <c r="Q185" s="126">
        <v>0</v>
      </c>
      <c r="R185" s="130">
        <v>0</v>
      </c>
      <c r="S185" s="129">
        <v>0</v>
      </c>
      <c r="T185" s="125">
        <f>C185+D185</f>
        <v>0</v>
      </c>
      <c r="U185" s="125"/>
      <c r="V185" s="125">
        <f>T185-U185</f>
        <v>0</v>
      </c>
      <c r="W185" s="125">
        <v>0</v>
      </c>
    </row>
    <row r="186" spans="1:23" ht="17.100000000000001" customHeight="1">
      <c r="A186" s="124">
        <v>21703</v>
      </c>
      <c r="B186" s="128" t="s">
        <v>386</v>
      </c>
      <c r="C186" s="129">
        <v>0</v>
      </c>
      <c r="D186" s="125">
        <f>SUM(E186:S186)</f>
        <v>6</v>
      </c>
      <c r="E186" s="129">
        <v>0</v>
      </c>
      <c r="F186" s="130">
        <v>0</v>
      </c>
      <c r="G186" s="130">
        <v>6</v>
      </c>
      <c r="H186" s="126">
        <v>0</v>
      </c>
      <c r="I186" s="126">
        <v>0</v>
      </c>
      <c r="J186" s="130">
        <v>0</v>
      </c>
      <c r="K186" s="130">
        <v>0</v>
      </c>
      <c r="L186" s="126">
        <v>0</v>
      </c>
      <c r="M186" s="129">
        <v>0</v>
      </c>
      <c r="N186" s="129">
        <v>0</v>
      </c>
      <c r="O186" s="125">
        <v>0</v>
      </c>
      <c r="P186" s="130">
        <v>0</v>
      </c>
      <c r="Q186" s="126">
        <v>0</v>
      </c>
      <c r="R186" s="130">
        <v>0</v>
      </c>
      <c r="S186" s="129">
        <v>0</v>
      </c>
      <c r="T186" s="125">
        <f>C186+D186</f>
        <v>6</v>
      </c>
      <c r="U186" s="125">
        <v>6</v>
      </c>
      <c r="V186" s="125">
        <f>T186-U186</f>
        <v>0</v>
      </c>
      <c r="W186" s="125">
        <v>0</v>
      </c>
    </row>
    <row r="187" spans="1:23" ht="17.100000000000001" customHeight="1">
      <c r="A187" s="124">
        <v>21704</v>
      </c>
      <c r="B187" s="128" t="s">
        <v>387</v>
      </c>
      <c r="C187" s="129">
        <v>0</v>
      </c>
      <c r="D187" s="125">
        <f>SUM(E187:S187)</f>
        <v>0</v>
      </c>
      <c r="E187" s="129">
        <v>0</v>
      </c>
      <c r="F187" s="130">
        <v>0</v>
      </c>
      <c r="G187" s="130">
        <v>0</v>
      </c>
      <c r="H187" s="126">
        <v>0</v>
      </c>
      <c r="I187" s="126">
        <v>0</v>
      </c>
      <c r="J187" s="130">
        <v>0</v>
      </c>
      <c r="K187" s="130">
        <v>0</v>
      </c>
      <c r="L187" s="126">
        <v>0</v>
      </c>
      <c r="M187" s="129">
        <v>0</v>
      </c>
      <c r="N187" s="129">
        <v>0</v>
      </c>
      <c r="O187" s="125">
        <v>0</v>
      </c>
      <c r="P187" s="130">
        <v>0</v>
      </c>
      <c r="Q187" s="126">
        <v>0</v>
      </c>
      <c r="R187" s="130">
        <v>0</v>
      </c>
      <c r="S187" s="129">
        <v>0</v>
      </c>
      <c r="T187" s="125">
        <f>C187+D187</f>
        <v>0</v>
      </c>
      <c r="U187" s="125">
        <f>[1]L02!C1207</f>
        <v>0</v>
      </c>
      <c r="V187" s="125">
        <f>T187-U187</f>
        <v>0</v>
      </c>
      <c r="W187" s="125">
        <v>0</v>
      </c>
    </row>
    <row r="188" spans="1:23" ht="17.100000000000001" customHeight="1">
      <c r="A188" s="124">
        <v>21799</v>
      </c>
      <c r="B188" s="128" t="s">
        <v>388</v>
      </c>
      <c r="C188" s="129">
        <v>0</v>
      </c>
      <c r="D188" s="125">
        <f>SUM(E188:S188)</f>
        <v>0</v>
      </c>
      <c r="E188" s="129">
        <v>0</v>
      </c>
      <c r="F188" s="130">
        <v>0</v>
      </c>
      <c r="G188" s="130">
        <v>0</v>
      </c>
      <c r="H188" s="126">
        <v>0</v>
      </c>
      <c r="I188" s="126">
        <v>0</v>
      </c>
      <c r="J188" s="130">
        <v>0</v>
      </c>
      <c r="K188" s="130">
        <v>0</v>
      </c>
      <c r="L188" s="126">
        <v>0</v>
      </c>
      <c r="M188" s="129">
        <v>0</v>
      </c>
      <c r="N188" s="129">
        <v>0</v>
      </c>
      <c r="O188" s="125">
        <v>0</v>
      </c>
      <c r="P188" s="130">
        <v>0</v>
      </c>
      <c r="Q188" s="126">
        <v>0</v>
      </c>
      <c r="R188" s="130">
        <v>0</v>
      </c>
      <c r="S188" s="129">
        <v>0</v>
      </c>
      <c r="T188" s="125">
        <f>C188+D188</f>
        <v>0</v>
      </c>
      <c r="U188" s="125">
        <f>[1]L02!C1210</f>
        <v>0</v>
      </c>
      <c r="V188" s="125">
        <f>T188-U188</f>
        <v>0</v>
      </c>
      <c r="W188" s="125">
        <v>0</v>
      </c>
    </row>
    <row r="189" spans="1:23" ht="17.100000000000001" customHeight="1">
      <c r="A189" s="124">
        <v>219</v>
      </c>
      <c r="B189" s="127" t="s">
        <v>186</v>
      </c>
      <c r="C189" s="125">
        <f t="shared" ref="C189:W189" si="53">SUM(C190:C198)</f>
        <v>0</v>
      </c>
      <c r="D189" s="125">
        <f t="shared" si="53"/>
        <v>0</v>
      </c>
      <c r="E189" s="125">
        <f t="shared" si="53"/>
        <v>0</v>
      </c>
      <c r="F189" s="126">
        <f t="shared" si="53"/>
        <v>0</v>
      </c>
      <c r="G189" s="126">
        <f t="shared" si="53"/>
        <v>0</v>
      </c>
      <c r="H189" s="126">
        <f t="shared" si="53"/>
        <v>0</v>
      </c>
      <c r="I189" s="126">
        <f t="shared" si="53"/>
        <v>0</v>
      </c>
      <c r="J189" s="126">
        <f t="shared" si="53"/>
        <v>0</v>
      </c>
      <c r="K189" s="126">
        <f t="shared" si="53"/>
        <v>0</v>
      </c>
      <c r="L189" s="126">
        <f t="shared" si="53"/>
        <v>0</v>
      </c>
      <c r="M189" s="125">
        <f t="shared" si="53"/>
        <v>0</v>
      </c>
      <c r="N189" s="125">
        <f t="shared" si="53"/>
        <v>0</v>
      </c>
      <c r="O189" s="125">
        <f t="shared" si="53"/>
        <v>0</v>
      </c>
      <c r="P189" s="126">
        <f t="shared" si="53"/>
        <v>0</v>
      </c>
      <c r="Q189" s="126">
        <f t="shared" si="53"/>
        <v>0</v>
      </c>
      <c r="R189" s="126">
        <f t="shared" si="53"/>
        <v>0</v>
      </c>
      <c r="S189" s="125">
        <f t="shared" si="53"/>
        <v>0</v>
      </c>
      <c r="T189" s="125">
        <f t="shared" si="53"/>
        <v>0</v>
      </c>
      <c r="U189" s="125">
        <f t="shared" si="53"/>
        <v>0</v>
      </c>
      <c r="V189" s="125">
        <f t="shared" si="53"/>
        <v>0</v>
      </c>
      <c r="W189" s="125">
        <f t="shared" si="53"/>
        <v>0</v>
      </c>
    </row>
    <row r="190" spans="1:23" ht="17.100000000000001" customHeight="1">
      <c r="A190" s="124">
        <v>21901</v>
      </c>
      <c r="B190" s="128" t="s">
        <v>389</v>
      </c>
      <c r="C190" s="129">
        <v>0</v>
      </c>
      <c r="D190" s="125">
        <f t="shared" ref="D190:D198" si="54">SUM(E190:S190)</f>
        <v>0</v>
      </c>
      <c r="E190" s="129">
        <v>0</v>
      </c>
      <c r="F190" s="130">
        <v>0</v>
      </c>
      <c r="G190" s="130">
        <v>0</v>
      </c>
      <c r="H190" s="126">
        <v>0</v>
      </c>
      <c r="I190" s="126">
        <v>0</v>
      </c>
      <c r="J190" s="130">
        <v>0</v>
      </c>
      <c r="K190" s="130">
        <v>0</v>
      </c>
      <c r="L190" s="126">
        <v>0</v>
      </c>
      <c r="M190" s="129">
        <v>0</v>
      </c>
      <c r="N190" s="129">
        <v>0</v>
      </c>
      <c r="O190" s="125">
        <v>0</v>
      </c>
      <c r="P190" s="130">
        <v>0</v>
      </c>
      <c r="Q190" s="126">
        <v>0</v>
      </c>
      <c r="R190" s="130">
        <v>0</v>
      </c>
      <c r="S190" s="129">
        <v>0</v>
      </c>
      <c r="T190" s="125">
        <f t="shared" ref="T190:T198" si="55">C190+D190</f>
        <v>0</v>
      </c>
      <c r="U190" s="125">
        <f>[1]L02!C1213</f>
        <v>0</v>
      </c>
      <c r="V190" s="125">
        <f t="shared" ref="V190:V198" si="56">T190-U190</f>
        <v>0</v>
      </c>
      <c r="W190" s="125">
        <v>0</v>
      </c>
    </row>
    <row r="191" spans="1:23" ht="17.100000000000001" customHeight="1">
      <c r="A191" s="124">
        <v>21902</v>
      </c>
      <c r="B191" s="128" t="s">
        <v>390</v>
      </c>
      <c r="C191" s="129">
        <v>0</v>
      </c>
      <c r="D191" s="125">
        <f t="shared" si="54"/>
        <v>0</v>
      </c>
      <c r="E191" s="129">
        <v>0</v>
      </c>
      <c r="F191" s="130">
        <v>0</v>
      </c>
      <c r="G191" s="130">
        <v>0</v>
      </c>
      <c r="H191" s="126">
        <v>0</v>
      </c>
      <c r="I191" s="126">
        <v>0</v>
      </c>
      <c r="J191" s="130">
        <v>0</v>
      </c>
      <c r="K191" s="130">
        <v>0</v>
      </c>
      <c r="L191" s="126">
        <v>0</v>
      </c>
      <c r="M191" s="129">
        <v>0</v>
      </c>
      <c r="N191" s="129">
        <v>0</v>
      </c>
      <c r="O191" s="125">
        <v>0</v>
      </c>
      <c r="P191" s="130">
        <v>0</v>
      </c>
      <c r="Q191" s="126">
        <v>0</v>
      </c>
      <c r="R191" s="130">
        <v>0</v>
      </c>
      <c r="S191" s="129">
        <v>0</v>
      </c>
      <c r="T191" s="125">
        <f t="shared" si="55"/>
        <v>0</v>
      </c>
      <c r="U191" s="125">
        <f>[1]L02!C1214</f>
        <v>0</v>
      </c>
      <c r="V191" s="125">
        <f t="shared" si="56"/>
        <v>0</v>
      </c>
      <c r="W191" s="125">
        <v>0</v>
      </c>
    </row>
    <row r="192" spans="1:23" ht="17.100000000000001" customHeight="1">
      <c r="A192" s="124">
        <v>21903</v>
      </c>
      <c r="B192" s="128" t="s">
        <v>391</v>
      </c>
      <c r="C192" s="129">
        <v>0</v>
      </c>
      <c r="D192" s="125">
        <f t="shared" si="54"/>
        <v>0</v>
      </c>
      <c r="E192" s="129">
        <v>0</v>
      </c>
      <c r="F192" s="130">
        <v>0</v>
      </c>
      <c r="G192" s="130">
        <v>0</v>
      </c>
      <c r="H192" s="126">
        <v>0</v>
      </c>
      <c r="I192" s="126">
        <v>0</v>
      </c>
      <c r="J192" s="130">
        <v>0</v>
      </c>
      <c r="K192" s="130">
        <v>0</v>
      </c>
      <c r="L192" s="126">
        <v>0</v>
      </c>
      <c r="M192" s="129">
        <v>0</v>
      </c>
      <c r="N192" s="129">
        <v>0</v>
      </c>
      <c r="O192" s="125">
        <v>0</v>
      </c>
      <c r="P192" s="130">
        <v>0</v>
      </c>
      <c r="Q192" s="126">
        <v>0</v>
      </c>
      <c r="R192" s="130">
        <v>0</v>
      </c>
      <c r="S192" s="129">
        <v>0</v>
      </c>
      <c r="T192" s="125">
        <f t="shared" si="55"/>
        <v>0</v>
      </c>
      <c r="U192" s="125">
        <f>[1]L02!C1215</f>
        <v>0</v>
      </c>
      <c r="V192" s="125">
        <f t="shared" si="56"/>
        <v>0</v>
      </c>
      <c r="W192" s="125">
        <v>0</v>
      </c>
    </row>
    <row r="193" spans="1:23" ht="17.100000000000001" customHeight="1">
      <c r="A193" s="124">
        <v>21904</v>
      </c>
      <c r="B193" s="128" t="s">
        <v>392</v>
      </c>
      <c r="C193" s="129">
        <v>0</v>
      </c>
      <c r="D193" s="125">
        <f t="shared" si="54"/>
        <v>0</v>
      </c>
      <c r="E193" s="129">
        <v>0</v>
      </c>
      <c r="F193" s="130">
        <v>0</v>
      </c>
      <c r="G193" s="130">
        <v>0</v>
      </c>
      <c r="H193" s="126">
        <v>0</v>
      </c>
      <c r="I193" s="126">
        <v>0</v>
      </c>
      <c r="J193" s="130">
        <v>0</v>
      </c>
      <c r="K193" s="130">
        <v>0</v>
      </c>
      <c r="L193" s="126">
        <v>0</v>
      </c>
      <c r="M193" s="129">
        <v>0</v>
      </c>
      <c r="N193" s="129">
        <v>0</v>
      </c>
      <c r="O193" s="125">
        <v>0</v>
      </c>
      <c r="P193" s="130">
        <v>0</v>
      </c>
      <c r="Q193" s="126">
        <v>0</v>
      </c>
      <c r="R193" s="130">
        <v>0</v>
      </c>
      <c r="S193" s="129">
        <v>0</v>
      </c>
      <c r="T193" s="125">
        <f t="shared" si="55"/>
        <v>0</v>
      </c>
      <c r="U193" s="125">
        <f>[1]L02!C1216</f>
        <v>0</v>
      </c>
      <c r="V193" s="125">
        <f t="shared" si="56"/>
        <v>0</v>
      </c>
      <c r="W193" s="125">
        <v>0</v>
      </c>
    </row>
    <row r="194" spans="1:23" ht="17.100000000000001" customHeight="1">
      <c r="A194" s="124">
        <v>21905</v>
      </c>
      <c r="B194" s="128" t="s">
        <v>393</v>
      </c>
      <c r="C194" s="129">
        <v>0</v>
      </c>
      <c r="D194" s="125">
        <f t="shared" si="54"/>
        <v>0</v>
      </c>
      <c r="E194" s="129">
        <v>0</v>
      </c>
      <c r="F194" s="130">
        <v>0</v>
      </c>
      <c r="G194" s="130">
        <v>0</v>
      </c>
      <c r="H194" s="126">
        <v>0</v>
      </c>
      <c r="I194" s="126">
        <v>0</v>
      </c>
      <c r="J194" s="130">
        <v>0</v>
      </c>
      <c r="K194" s="130">
        <v>0</v>
      </c>
      <c r="L194" s="126">
        <v>0</v>
      </c>
      <c r="M194" s="129">
        <v>0</v>
      </c>
      <c r="N194" s="129">
        <v>0</v>
      </c>
      <c r="O194" s="125">
        <v>0</v>
      </c>
      <c r="P194" s="130">
        <v>0</v>
      </c>
      <c r="Q194" s="126">
        <v>0</v>
      </c>
      <c r="R194" s="130">
        <v>0</v>
      </c>
      <c r="S194" s="129">
        <v>0</v>
      </c>
      <c r="T194" s="125">
        <f t="shared" si="55"/>
        <v>0</v>
      </c>
      <c r="U194" s="125">
        <f>[1]L02!C1217</f>
        <v>0</v>
      </c>
      <c r="V194" s="125">
        <f t="shared" si="56"/>
        <v>0</v>
      </c>
      <c r="W194" s="125">
        <v>0</v>
      </c>
    </row>
    <row r="195" spans="1:23" ht="17.100000000000001" customHeight="1">
      <c r="A195" s="124">
        <v>21906</v>
      </c>
      <c r="B195" s="128" t="s">
        <v>350</v>
      </c>
      <c r="C195" s="129">
        <v>0</v>
      </c>
      <c r="D195" s="125">
        <f t="shared" si="54"/>
        <v>0</v>
      </c>
      <c r="E195" s="129">
        <v>0</v>
      </c>
      <c r="F195" s="130">
        <v>0</v>
      </c>
      <c r="G195" s="130">
        <v>0</v>
      </c>
      <c r="H195" s="126">
        <v>0</v>
      </c>
      <c r="I195" s="126">
        <v>0</v>
      </c>
      <c r="J195" s="130">
        <v>0</v>
      </c>
      <c r="K195" s="130">
        <v>0</v>
      </c>
      <c r="L195" s="126">
        <v>0</v>
      </c>
      <c r="M195" s="129">
        <v>0</v>
      </c>
      <c r="N195" s="129">
        <v>0</v>
      </c>
      <c r="O195" s="125">
        <v>0</v>
      </c>
      <c r="P195" s="130">
        <v>0</v>
      </c>
      <c r="Q195" s="126">
        <v>0</v>
      </c>
      <c r="R195" s="130">
        <v>0</v>
      </c>
      <c r="S195" s="129">
        <v>0</v>
      </c>
      <c r="T195" s="125">
        <f t="shared" si="55"/>
        <v>0</v>
      </c>
      <c r="U195" s="125">
        <f>[1]L02!C1218</f>
        <v>0</v>
      </c>
      <c r="V195" s="125">
        <f t="shared" si="56"/>
        <v>0</v>
      </c>
      <c r="W195" s="125">
        <v>0</v>
      </c>
    </row>
    <row r="196" spans="1:23" ht="17.100000000000001" customHeight="1">
      <c r="A196" s="124">
        <v>21907</v>
      </c>
      <c r="B196" s="128" t="s">
        <v>394</v>
      </c>
      <c r="C196" s="129">
        <v>0</v>
      </c>
      <c r="D196" s="125">
        <f t="shared" si="54"/>
        <v>0</v>
      </c>
      <c r="E196" s="129">
        <v>0</v>
      </c>
      <c r="F196" s="130">
        <v>0</v>
      </c>
      <c r="G196" s="130">
        <v>0</v>
      </c>
      <c r="H196" s="126">
        <v>0</v>
      </c>
      <c r="I196" s="126">
        <v>0</v>
      </c>
      <c r="J196" s="130">
        <v>0</v>
      </c>
      <c r="K196" s="130">
        <v>0</v>
      </c>
      <c r="L196" s="126">
        <v>0</v>
      </c>
      <c r="M196" s="129">
        <v>0</v>
      </c>
      <c r="N196" s="129">
        <v>0</v>
      </c>
      <c r="O196" s="125">
        <v>0</v>
      </c>
      <c r="P196" s="130">
        <v>0</v>
      </c>
      <c r="Q196" s="126">
        <v>0</v>
      </c>
      <c r="R196" s="130">
        <v>0</v>
      </c>
      <c r="S196" s="129">
        <v>0</v>
      </c>
      <c r="T196" s="125">
        <f t="shared" si="55"/>
        <v>0</v>
      </c>
      <c r="U196" s="125">
        <f>[1]L02!C1219</f>
        <v>0</v>
      </c>
      <c r="V196" s="125">
        <f t="shared" si="56"/>
        <v>0</v>
      </c>
      <c r="W196" s="125">
        <v>0</v>
      </c>
    </row>
    <row r="197" spans="1:23" ht="17.100000000000001" customHeight="1">
      <c r="A197" s="124">
        <v>21908</v>
      </c>
      <c r="B197" s="128" t="s">
        <v>395</v>
      </c>
      <c r="C197" s="129">
        <v>0</v>
      </c>
      <c r="D197" s="125">
        <f t="shared" si="54"/>
        <v>0</v>
      </c>
      <c r="E197" s="129">
        <v>0</v>
      </c>
      <c r="F197" s="130">
        <v>0</v>
      </c>
      <c r="G197" s="130">
        <v>0</v>
      </c>
      <c r="H197" s="126">
        <v>0</v>
      </c>
      <c r="I197" s="126">
        <v>0</v>
      </c>
      <c r="J197" s="130">
        <v>0</v>
      </c>
      <c r="K197" s="130">
        <v>0</v>
      </c>
      <c r="L197" s="126">
        <v>0</v>
      </c>
      <c r="M197" s="129">
        <v>0</v>
      </c>
      <c r="N197" s="129">
        <v>0</v>
      </c>
      <c r="O197" s="125">
        <v>0</v>
      </c>
      <c r="P197" s="130">
        <v>0</v>
      </c>
      <c r="Q197" s="126">
        <v>0</v>
      </c>
      <c r="R197" s="130">
        <v>0</v>
      </c>
      <c r="S197" s="129">
        <v>0</v>
      </c>
      <c r="T197" s="125">
        <f t="shared" si="55"/>
        <v>0</v>
      </c>
      <c r="U197" s="125">
        <f>[1]L02!C1220</f>
        <v>0</v>
      </c>
      <c r="V197" s="125">
        <f t="shared" si="56"/>
        <v>0</v>
      </c>
      <c r="W197" s="125">
        <v>0</v>
      </c>
    </row>
    <row r="198" spans="1:23" ht="17.100000000000001" customHeight="1">
      <c r="A198" s="124">
        <v>21999</v>
      </c>
      <c r="B198" s="128" t="s">
        <v>396</v>
      </c>
      <c r="C198" s="129">
        <v>0</v>
      </c>
      <c r="D198" s="125">
        <f t="shared" si="54"/>
        <v>0</v>
      </c>
      <c r="E198" s="129">
        <v>0</v>
      </c>
      <c r="F198" s="130">
        <v>0</v>
      </c>
      <c r="G198" s="130">
        <v>0</v>
      </c>
      <c r="H198" s="126">
        <v>0</v>
      </c>
      <c r="I198" s="126">
        <v>0</v>
      </c>
      <c r="J198" s="130">
        <v>0</v>
      </c>
      <c r="K198" s="130">
        <v>0</v>
      </c>
      <c r="L198" s="126">
        <v>0</v>
      </c>
      <c r="M198" s="129">
        <v>0</v>
      </c>
      <c r="N198" s="129">
        <v>0</v>
      </c>
      <c r="O198" s="125">
        <v>0</v>
      </c>
      <c r="P198" s="130">
        <v>0</v>
      </c>
      <c r="Q198" s="126">
        <v>0</v>
      </c>
      <c r="R198" s="130">
        <v>0</v>
      </c>
      <c r="S198" s="129">
        <v>0</v>
      </c>
      <c r="T198" s="125">
        <f t="shared" si="55"/>
        <v>0</v>
      </c>
      <c r="U198" s="125">
        <f>[1]L02!C1221</f>
        <v>0</v>
      </c>
      <c r="V198" s="125">
        <f t="shared" si="56"/>
        <v>0</v>
      </c>
      <c r="W198" s="125">
        <v>0</v>
      </c>
    </row>
    <row r="199" spans="1:23" ht="17.100000000000001" customHeight="1">
      <c r="A199" s="124">
        <v>220</v>
      </c>
      <c r="B199" s="127" t="s">
        <v>397</v>
      </c>
      <c r="C199" s="215">
        <f t="shared" ref="C199:W199" si="57">SUM(C200:C205)</f>
        <v>746</v>
      </c>
      <c r="D199" s="125">
        <f t="shared" si="57"/>
        <v>1660</v>
      </c>
      <c r="E199" s="125">
        <f t="shared" si="57"/>
        <v>0</v>
      </c>
      <c r="F199" s="125">
        <f t="shared" si="57"/>
        <v>553</v>
      </c>
      <c r="G199" s="125">
        <f t="shared" si="57"/>
        <v>1214</v>
      </c>
      <c r="H199" s="125">
        <f t="shared" si="57"/>
        <v>276</v>
      </c>
      <c r="I199" s="125">
        <f t="shared" si="57"/>
        <v>0</v>
      </c>
      <c r="J199" s="125">
        <f t="shared" si="57"/>
        <v>0</v>
      </c>
      <c r="K199" s="125">
        <f t="shared" si="57"/>
        <v>0</v>
      </c>
      <c r="L199" s="125">
        <f t="shared" si="57"/>
        <v>0</v>
      </c>
      <c r="M199" s="125">
        <f t="shared" si="57"/>
        <v>-383</v>
      </c>
      <c r="N199" s="125">
        <f t="shared" si="57"/>
        <v>0</v>
      </c>
      <c r="O199" s="125">
        <f t="shared" si="57"/>
        <v>0</v>
      </c>
      <c r="P199" s="125">
        <f t="shared" si="57"/>
        <v>0</v>
      </c>
      <c r="Q199" s="125">
        <f t="shared" si="57"/>
        <v>0</v>
      </c>
      <c r="R199" s="125">
        <f t="shared" si="57"/>
        <v>0</v>
      </c>
      <c r="S199" s="125">
        <f t="shared" si="57"/>
        <v>0</v>
      </c>
      <c r="T199" s="125">
        <f t="shared" si="57"/>
        <v>2406</v>
      </c>
      <c r="U199" s="125">
        <f t="shared" si="57"/>
        <v>2778</v>
      </c>
      <c r="V199" s="125">
        <f t="shared" si="57"/>
        <v>-372</v>
      </c>
      <c r="W199" s="125">
        <f t="shared" si="57"/>
        <v>0</v>
      </c>
    </row>
    <row r="200" spans="1:23" ht="17.100000000000001" customHeight="1">
      <c r="A200" s="124">
        <v>22001</v>
      </c>
      <c r="B200" s="128" t="s">
        <v>398</v>
      </c>
      <c r="C200" s="129">
        <v>643</v>
      </c>
      <c r="D200" s="125">
        <f t="shared" ref="D200:D205" si="58">SUM(E200:S200)</f>
        <v>1499</v>
      </c>
      <c r="E200" s="129">
        <v>0</v>
      </c>
      <c r="F200" s="130">
        <v>537</v>
      </c>
      <c r="G200" s="130">
        <v>1214</v>
      </c>
      <c r="H200" s="126">
        <v>246</v>
      </c>
      <c r="I200" s="126">
        <v>0</v>
      </c>
      <c r="J200" s="130">
        <v>0</v>
      </c>
      <c r="K200" s="130">
        <v>0</v>
      </c>
      <c r="L200" s="126">
        <v>0</v>
      </c>
      <c r="M200" s="129">
        <v>-498</v>
      </c>
      <c r="N200" s="129">
        <v>0</v>
      </c>
      <c r="O200" s="125">
        <v>0</v>
      </c>
      <c r="P200" s="130">
        <v>0</v>
      </c>
      <c r="Q200" s="126">
        <v>0</v>
      </c>
      <c r="R200" s="130">
        <v>0</v>
      </c>
      <c r="S200" s="129">
        <v>0</v>
      </c>
      <c r="T200" s="125">
        <f t="shared" ref="T200:T205" si="59">C200+D200</f>
        <v>2142</v>
      </c>
      <c r="U200" s="125">
        <v>2640</v>
      </c>
      <c r="V200" s="125">
        <f t="shared" ref="V200:V205" si="60">T200-U200</f>
        <v>-498</v>
      </c>
      <c r="W200" s="125"/>
    </row>
    <row r="201" spans="1:23" ht="17.100000000000001" customHeight="1">
      <c r="A201" s="124">
        <v>22002</v>
      </c>
      <c r="B201" s="128" t="s">
        <v>399</v>
      </c>
      <c r="C201" s="129">
        <v>0</v>
      </c>
      <c r="D201" s="125">
        <f t="shared" si="58"/>
        <v>0</v>
      </c>
      <c r="E201" s="129">
        <v>0</v>
      </c>
      <c r="F201" s="130">
        <v>0</v>
      </c>
      <c r="G201" s="130">
        <v>0</v>
      </c>
      <c r="H201" s="126"/>
      <c r="I201" s="126">
        <v>0</v>
      </c>
      <c r="J201" s="130">
        <v>0</v>
      </c>
      <c r="K201" s="130">
        <v>0</v>
      </c>
      <c r="L201" s="126">
        <v>0</v>
      </c>
      <c r="M201" s="129">
        <v>0</v>
      </c>
      <c r="N201" s="129">
        <v>0</v>
      </c>
      <c r="O201" s="125">
        <v>0</v>
      </c>
      <c r="P201" s="130">
        <v>0</v>
      </c>
      <c r="Q201" s="126">
        <v>0</v>
      </c>
      <c r="R201" s="130">
        <v>0</v>
      </c>
      <c r="S201" s="129">
        <v>0</v>
      </c>
      <c r="T201" s="125">
        <f t="shared" si="59"/>
        <v>0</v>
      </c>
      <c r="U201" s="125"/>
      <c r="V201" s="125">
        <f t="shared" si="60"/>
        <v>0</v>
      </c>
      <c r="W201" s="125">
        <v>0</v>
      </c>
    </row>
    <row r="202" spans="1:23" ht="17.100000000000001" customHeight="1">
      <c r="A202" s="124">
        <v>22003</v>
      </c>
      <c r="B202" s="128" t="s">
        <v>400</v>
      </c>
      <c r="C202" s="129">
        <v>0</v>
      </c>
      <c r="D202" s="125">
        <f t="shared" si="58"/>
        <v>0</v>
      </c>
      <c r="E202" s="129">
        <v>0</v>
      </c>
      <c r="F202" s="130">
        <v>0</v>
      </c>
      <c r="G202" s="130">
        <v>0</v>
      </c>
      <c r="H202" s="126">
        <v>0</v>
      </c>
      <c r="I202" s="126">
        <v>0</v>
      </c>
      <c r="J202" s="130">
        <v>0</v>
      </c>
      <c r="K202" s="130">
        <v>0</v>
      </c>
      <c r="L202" s="126">
        <v>0</v>
      </c>
      <c r="M202" s="129">
        <v>0</v>
      </c>
      <c r="N202" s="129">
        <v>0</v>
      </c>
      <c r="O202" s="125">
        <v>0</v>
      </c>
      <c r="P202" s="130">
        <v>0</v>
      </c>
      <c r="Q202" s="126">
        <v>0</v>
      </c>
      <c r="R202" s="130">
        <v>0</v>
      </c>
      <c r="S202" s="129">
        <v>0</v>
      </c>
      <c r="T202" s="125">
        <f t="shared" si="59"/>
        <v>0</v>
      </c>
      <c r="U202" s="125">
        <f>[1]L02!C1263</f>
        <v>0</v>
      </c>
      <c r="V202" s="125">
        <f t="shared" si="60"/>
        <v>0</v>
      </c>
      <c r="W202" s="125">
        <v>0</v>
      </c>
    </row>
    <row r="203" spans="1:23" ht="17.100000000000001" customHeight="1">
      <c r="A203" s="124">
        <v>22004</v>
      </c>
      <c r="B203" s="128" t="s">
        <v>401</v>
      </c>
      <c r="C203" s="129">
        <v>59</v>
      </c>
      <c r="D203" s="125">
        <f t="shared" si="58"/>
        <v>41</v>
      </c>
      <c r="E203" s="129">
        <v>0</v>
      </c>
      <c r="F203" s="130">
        <v>16</v>
      </c>
      <c r="G203" s="130">
        <v>0</v>
      </c>
      <c r="H203" s="126">
        <v>0</v>
      </c>
      <c r="I203" s="126">
        <v>0</v>
      </c>
      <c r="J203" s="130">
        <v>0</v>
      </c>
      <c r="K203" s="130">
        <v>0</v>
      </c>
      <c r="L203" s="126">
        <v>0</v>
      </c>
      <c r="M203" s="129">
        <v>25</v>
      </c>
      <c r="N203" s="129">
        <v>0</v>
      </c>
      <c r="O203" s="125">
        <v>0</v>
      </c>
      <c r="P203" s="130">
        <v>0</v>
      </c>
      <c r="Q203" s="126">
        <v>0</v>
      </c>
      <c r="R203" s="130">
        <v>0</v>
      </c>
      <c r="S203" s="129">
        <v>0</v>
      </c>
      <c r="T203" s="125">
        <f t="shared" si="59"/>
        <v>100</v>
      </c>
      <c r="U203" s="125">
        <v>75</v>
      </c>
      <c r="V203" s="125">
        <f t="shared" si="60"/>
        <v>25</v>
      </c>
      <c r="W203" s="125">
        <v>0</v>
      </c>
    </row>
    <row r="204" spans="1:23" ht="17.100000000000001" customHeight="1">
      <c r="A204" s="124">
        <v>22005</v>
      </c>
      <c r="B204" s="128" t="s">
        <v>402</v>
      </c>
      <c r="C204" s="129">
        <v>44</v>
      </c>
      <c r="D204" s="125">
        <f t="shared" si="58"/>
        <v>120</v>
      </c>
      <c r="E204" s="129">
        <v>0</v>
      </c>
      <c r="F204" s="130">
        <v>0</v>
      </c>
      <c r="G204" s="130"/>
      <c r="H204" s="126">
        <v>30</v>
      </c>
      <c r="I204" s="126">
        <v>0</v>
      </c>
      <c r="J204" s="130">
        <v>0</v>
      </c>
      <c r="K204" s="130">
        <v>0</v>
      </c>
      <c r="L204" s="126">
        <v>0</v>
      </c>
      <c r="M204" s="129">
        <v>90</v>
      </c>
      <c r="N204" s="129">
        <v>0</v>
      </c>
      <c r="O204" s="125">
        <v>0</v>
      </c>
      <c r="P204" s="130">
        <v>0</v>
      </c>
      <c r="Q204" s="126">
        <v>0</v>
      </c>
      <c r="R204" s="130">
        <v>0</v>
      </c>
      <c r="S204" s="129">
        <v>0</v>
      </c>
      <c r="T204" s="125">
        <f t="shared" si="59"/>
        <v>164</v>
      </c>
      <c r="U204" s="125">
        <v>63</v>
      </c>
      <c r="V204" s="125">
        <f t="shared" si="60"/>
        <v>101</v>
      </c>
      <c r="W204" s="125"/>
    </row>
    <row r="205" spans="1:23" ht="17.100000000000001" customHeight="1">
      <c r="A205" s="124">
        <v>22099</v>
      </c>
      <c r="B205" s="128" t="s">
        <v>403</v>
      </c>
      <c r="C205" s="129">
        <v>0</v>
      </c>
      <c r="D205" s="125">
        <f t="shared" si="58"/>
        <v>0</v>
      </c>
      <c r="E205" s="129">
        <v>0</v>
      </c>
      <c r="F205" s="130">
        <v>0</v>
      </c>
      <c r="G205" s="130">
        <v>0</v>
      </c>
      <c r="H205" s="126">
        <v>0</v>
      </c>
      <c r="I205" s="126">
        <v>0</v>
      </c>
      <c r="J205" s="130">
        <v>0</v>
      </c>
      <c r="K205" s="130">
        <v>0</v>
      </c>
      <c r="L205" s="126">
        <v>0</v>
      </c>
      <c r="M205" s="129">
        <v>0</v>
      </c>
      <c r="N205" s="129">
        <v>0</v>
      </c>
      <c r="O205" s="125">
        <v>0</v>
      </c>
      <c r="P205" s="130">
        <v>0</v>
      </c>
      <c r="Q205" s="126">
        <v>0</v>
      </c>
      <c r="R205" s="130">
        <v>0</v>
      </c>
      <c r="S205" s="129">
        <v>0</v>
      </c>
      <c r="T205" s="125">
        <f t="shared" si="59"/>
        <v>0</v>
      </c>
      <c r="U205" s="125">
        <f>[1]L02!C1300</f>
        <v>0</v>
      </c>
      <c r="V205" s="125">
        <f t="shared" si="60"/>
        <v>0</v>
      </c>
      <c r="W205" s="125">
        <v>0</v>
      </c>
    </row>
    <row r="206" spans="1:23" s="120" customFormat="1" ht="17.100000000000001" customHeight="1">
      <c r="A206" s="124">
        <v>221</v>
      </c>
      <c r="B206" s="127" t="s">
        <v>404</v>
      </c>
      <c r="C206" s="215">
        <f t="shared" ref="C206:W206" si="61">SUM(C207:C209)</f>
        <v>3588</v>
      </c>
      <c r="D206" s="125">
        <f t="shared" si="61"/>
        <v>-590</v>
      </c>
      <c r="E206" s="125">
        <f t="shared" si="61"/>
        <v>0</v>
      </c>
      <c r="F206" s="126">
        <f t="shared" si="61"/>
        <v>543</v>
      </c>
      <c r="G206" s="126">
        <f t="shared" si="61"/>
        <v>3986</v>
      </c>
      <c r="H206" s="126">
        <f t="shared" si="61"/>
        <v>0</v>
      </c>
      <c r="I206" s="126">
        <f t="shared" si="61"/>
        <v>0</v>
      </c>
      <c r="J206" s="126">
        <f t="shared" si="61"/>
        <v>0</v>
      </c>
      <c r="K206" s="126">
        <f t="shared" si="61"/>
        <v>0</v>
      </c>
      <c r="L206" s="126">
        <f t="shared" si="61"/>
        <v>0</v>
      </c>
      <c r="M206" s="125">
        <f t="shared" si="61"/>
        <v>-5119</v>
      </c>
      <c r="N206" s="125">
        <f t="shared" si="61"/>
        <v>0</v>
      </c>
      <c r="O206" s="125">
        <f t="shared" si="61"/>
        <v>0</v>
      </c>
      <c r="P206" s="126">
        <f t="shared" si="61"/>
        <v>0</v>
      </c>
      <c r="Q206" s="126">
        <f t="shared" si="61"/>
        <v>0</v>
      </c>
      <c r="R206" s="126">
        <f t="shared" si="61"/>
        <v>0</v>
      </c>
      <c r="S206" s="125">
        <f t="shared" si="61"/>
        <v>0</v>
      </c>
      <c r="T206" s="125">
        <f t="shared" si="61"/>
        <v>2998</v>
      </c>
      <c r="U206" s="125">
        <f t="shared" si="61"/>
        <v>8117</v>
      </c>
      <c r="V206" s="125">
        <f t="shared" si="61"/>
        <v>-5119</v>
      </c>
      <c r="W206" s="125">
        <f t="shared" si="61"/>
        <v>0</v>
      </c>
    </row>
    <row r="207" spans="1:23" ht="17.100000000000001" customHeight="1">
      <c r="A207" s="124">
        <v>22101</v>
      </c>
      <c r="B207" s="128" t="s">
        <v>405</v>
      </c>
      <c r="C207" s="129">
        <v>579</v>
      </c>
      <c r="D207" s="125">
        <f>SUM(E207:S207)</f>
        <v>-532</v>
      </c>
      <c r="E207" s="129">
        <v>0</v>
      </c>
      <c r="F207" s="130">
        <v>543</v>
      </c>
      <c r="G207" s="130">
        <v>3986</v>
      </c>
      <c r="H207" s="126"/>
      <c r="I207" s="126">
        <v>0</v>
      </c>
      <c r="J207" s="130">
        <v>0</v>
      </c>
      <c r="K207" s="130">
        <v>0</v>
      </c>
      <c r="L207" s="126">
        <v>0</v>
      </c>
      <c r="M207" s="129">
        <v>-5061</v>
      </c>
      <c r="N207" s="129">
        <v>0</v>
      </c>
      <c r="O207" s="125">
        <v>0</v>
      </c>
      <c r="P207" s="130">
        <v>0</v>
      </c>
      <c r="Q207" s="126">
        <v>0</v>
      </c>
      <c r="R207" s="130">
        <v>0</v>
      </c>
      <c r="S207" s="129">
        <v>0</v>
      </c>
      <c r="T207" s="125">
        <f>C207+D207</f>
        <v>47</v>
      </c>
      <c r="U207" s="125">
        <v>5372</v>
      </c>
      <c r="V207" s="125">
        <f>T207-U207</f>
        <v>-5325</v>
      </c>
      <c r="W207" s="125">
        <v>0</v>
      </c>
    </row>
    <row r="208" spans="1:23" ht="17.100000000000001" customHeight="1">
      <c r="A208" s="124">
        <v>22102</v>
      </c>
      <c r="B208" s="128" t="s">
        <v>406</v>
      </c>
      <c r="C208" s="129">
        <v>2986</v>
      </c>
      <c r="D208" s="125">
        <f>SUM(E208:S208)</f>
        <v>-60</v>
      </c>
      <c r="E208" s="129">
        <v>0</v>
      </c>
      <c r="F208" s="130">
        <v>0</v>
      </c>
      <c r="G208" s="130">
        <v>0</v>
      </c>
      <c r="H208" s="126">
        <v>0</v>
      </c>
      <c r="I208" s="126">
        <v>0</v>
      </c>
      <c r="J208" s="130">
        <v>0</v>
      </c>
      <c r="K208" s="130">
        <v>0</v>
      </c>
      <c r="L208" s="126">
        <v>0</v>
      </c>
      <c r="M208" s="129">
        <v>-60</v>
      </c>
      <c r="N208" s="129">
        <v>0</v>
      </c>
      <c r="O208" s="125">
        <v>0</v>
      </c>
      <c r="P208" s="130">
        <v>0</v>
      </c>
      <c r="Q208" s="126">
        <v>0</v>
      </c>
      <c r="R208" s="130">
        <v>0</v>
      </c>
      <c r="S208" s="129">
        <v>0</v>
      </c>
      <c r="T208" s="125">
        <f>C208+D208</f>
        <v>2926</v>
      </c>
      <c r="U208" s="125">
        <v>2724</v>
      </c>
      <c r="V208" s="125">
        <f>T208-U208</f>
        <v>202</v>
      </c>
      <c r="W208" s="125">
        <v>0</v>
      </c>
    </row>
    <row r="209" spans="1:23" ht="17.100000000000001" customHeight="1">
      <c r="A209" s="124">
        <v>22103</v>
      </c>
      <c r="B209" s="128" t="s">
        <v>407</v>
      </c>
      <c r="C209" s="129">
        <v>23</v>
      </c>
      <c r="D209" s="125">
        <f>SUM(E209:S209)</f>
        <v>2</v>
      </c>
      <c r="E209" s="129">
        <v>0</v>
      </c>
      <c r="F209" s="130">
        <v>0</v>
      </c>
      <c r="G209" s="130">
        <v>0</v>
      </c>
      <c r="H209" s="126">
        <v>0</v>
      </c>
      <c r="I209" s="126">
        <v>0</v>
      </c>
      <c r="J209" s="130">
        <v>0</v>
      </c>
      <c r="K209" s="130">
        <v>0</v>
      </c>
      <c r="L209" s="126">
        <v>0</v>
      </c>
      <c r="M209" s="129">
        <v>2</v>
      </c>
      <c r="N209" s="129">
        <v>0</v>
      </c>
      <c r="O209" s="125">
        <v>0</v>
      </c>
      <c r="P209" s="130">
        <v>0</v>
      </c>
      <c r="Q209" s="126">
        <v>0</v>
      </c>
      <c r="R209" s="130">
        <v>0</v>
      </c>
      <c r="S209" s="129">
        <v>0</v>
      </c>
      <c r="T209" s="125">
        <f>C209+D209</f>
        <v>25</v>
      </c>
      <c r="U209" s="125">
        <v>21</v>
      </c>
      <c r="V209" s="125">
        <f>T209-U209</f>
        <v>4</v>
      </c>
      <c r="W209" s="125">
        <v>0</v>
      </c>
    </row>
    <row r="210" spans="1:23" ht="17.100000000000001" customHeight="1">
      <c r="A210" s="124">
        <v>222</v>
      </c>
      <c r="B210" s="127" t="s">
        <v>408</v>
      </c>
      <c r="C210" s="215">
        <f t="shared" ref="C210:W210" si="62">SUM(C211:C215)</f>
        <v>492</v>
      </c>
      <c r="D210" s="125">
        <f t="shared" si="62"/>
        <v>99</v>
      </c>
      <c r="E210" s="125">
        <f t="shared" si="62"/>
        <v>0</v>
      </c>
      <c r="F210" s="126">
        <f t="shared" si="62"/>
        <v>61</v>
      </c>
      <c r="G210" s="126">
        <f t="shared" si="62"/>
        <v>50</v>
      </c>
      <c r="H210" s="126">
        <f t="shared" si="62"/>
        <v>0</v>
      </c>
      <c r="I210" s="126">
        <f t="shared" si="62"/>
        <v>0</v>
      </c>
      <c r="J210" s="126">
        <f t="shared" si="62"/>
        <v>0</v>
      </c>
      <c r="K210" s="126">
        <f t="shared" si="62"/>
        <v>0</v>
      </c>
      <c r="L210" s="126">
        <f t="shared" si="62"/>
        <v>0</v>
      </c>
      <c r="M210" s="125">
        <f t="shared" si="62"/>
        <v>-12</v>
      </c>
      <c r="N210" s="125">
        <f t="shared" si="62"/>
        <v>0</v>
      </c>
      <c r="O210" s="125">
        <f t="shared" si="62"/>
        <v>0</v>
      </c>
      <c r="P210" s="126">
        <f t="shared" si="62"/>
        <v>0</v>
      </c>
      <c r="Q210" s="126">
        <f t="shared" si="62"/>
        <v>0</v>
      </c>
      <c r="R210" s="126">
        <f t="shared" si="62"/>
        <v>0</v>
      </c>
      <c r="S210" s="125">
        <f t="shared" si="62"/>
        <v>0</v>
      </c>
      <c r="T210" s="125">
        <f t="shared" si="62"/>
        <v>591</v>
      </c>
      <c r="U210" s="125">
        <f t="shared" si="62"/>
        <v>613</v>
      </c>
      <c r="V210" s="125">
        <f t="shared" si="62"/>
        <v>-22</v>
      </c>
      <c r="W210" s="125">
        <f t="shared" si="62"/>
        <v>61</v>
      </c>
    </row>
    <row r="211" spans="1:23" ht="17.100000000000001" customHeight="1">
      <c r="A211" s="124">
        <v>22201</v>
      </c>
      <c r="B211" s="128" t="s">
        <v>409</v>
      </c>
      <c r="C211" s="129">
        <v>492</v>
      </c>
      <c r="D211" s="125">
        <f t="shared" ref="D211:D216" si="63">SUM(E211:S211)</f>
        <v>-23</v>
      </c>
      <c r="E211" s="129">
        <v>0</v>
      </c>
      <c r="F211" s="130">
        <v>0</v>
      </c>
      <c r="G211" s="130">
        <v>0</v>
      </c>
      <c r="H211" s="126"/>
      <c r="I211" s="126">
        <v>0</v>
      </c>
      <c r="J211" s="130">
        <v>0</v>
      </c>
      <c r="K211" s="130">
        <v>0</v>
      </c>
      <c r="L211" s="126">
        <v>0</v>
      </c>
      <c r="M211" s="129">
        <v>-23</v>
      </c>
      <c r="N211" s="129">
        <v>0</v>
      </c>
      <c r="O211" s="125">
        <v>0</v>
      </c>
      <c r="P211" s="130">
        <v>0</v>
      </c>
      <c r="Q211" s="126">
        <v>0</v>
      </c>
      <c r="R211" s="130">
        <v>0</v>
      </c>
      <c r="S211" s="129">
        <v>0</v>
      </c>
      <c r="T211" s="125">
        <f t="shared" ref="T211:T216" si="64">C211+D211</f>
        <v>469</v>
      </c>
      <c r="U211" s="125">
        <v>503</v>
      </c>
      <c r="V211" s="125">
        <f t="shared" ref="V211:V216" si="65">T211-U211</f>
        <v>-34</v>
      </c>
      <c r="W211" s="125">
        <v>0</v>
      </c>
    </row>
    <row r="212" spans="1:23" s="120" customFormat="1" ht="17.100000000000001" customHeight="1">
      <c r="A212" s="124">
        <v>22202</v>
      </c>
      <c r="B212" s="128" t="s">
        <v>410</v>
      </c>
      <c r="C212" s="129">
        <v>0</v>
      </c>
      <c r="D212" s="125">
        <f t="shared" si="63"/>
        <v>0</v>
      </c>
      <c r="E212" s="129">
        <v>0</v>
      </c>
      <c r="F212" s="130">
        <v>0</v>
      </c>
      <c r="G212" s="130">
        <v>0</v>
      </c>
      <c r="H212" s="126">
        <v>0</v>
      </c>
      <c r="I212" s="126">
        <v>0</v>
      </c>
      <c r="J212" s="130">
        <v>0</v>
      </c>
      <c r="K212" s="130">
        <v>0</v>
      </c>
      <c r="L212" s="126">
        <v>0</v>
      </c>
      <c r="M212" s="129">
        <v>0</v>
      </c>
      <c r="N212" s="129">
        <v>0</v>
      </c>
      <c r="O212" s="125">
        <v>0</v>
      </c>
      <c r="P212" s="130">
        <v>0</v>
      </c>
      <c r="Q212" s="126">
        <v>0</v>
      </c>
      <c r="R212" s="130">
        <v>0</v>
      </c>
      <c r="S212" s="129">
        <v>0</v>
      </c>
      <c r="T212" s="125">
        <f t="shared" si="64"/>
        <v>0</v>
      </c>
      <c r="U212" s="125">
        <f>[1]L02!C1336</f>
        <v>0</v>
      </c>
      <c r="V212" s="125">
        <f t="shared" si="65"/>
        <v>0</v>
      </c>
      <c r="W212" s="125">
        <v>0</v>
      </c>
    </row>
    <row r="213" spans="1:23" s="120" customFormat="1" ht="17.100000000000001" customHeight="1">
      <c r="A213" s="124">
        <v>22203</v>
      </c>
      <c r="B213" s="128" t="s">
        <v>411</v>
      </c>
      <c r="C213" s="129">
        <v>0</v>
      </c>
      <c r="D213" s="125">
        <f t="shared" si="63"/>
        <v>0</v>
      </c>
      <c r="E213" s="129">
        <v>0</v>
      </c>
      <c r="F213" s="130">
        <v>0</v>
      </c>
      <c r="G213" s="130">
        <v>0</v>
      </c>
      <c r="H213" s="126">
        <v>0</v>
      </c>
      <c r="I213" s="126">
        <v>0</v>
      </c>
      <c r="J213" s="130">
        <v>0</v>
      </c>
      <c r="K213" s="130">
        <v>0</v>
      </c>
      <c r="L213" s="126">
        <v>0</v>
      </c>
      <c r="M213" s="129">
        <v>0</v>
      </c>
      <c r="N213" s="129">
        <v>0</v>
      </c>
      <c r="O213" s="125">
        <v>0</v>
      </c>
      <c r="P213" s="130">
        <v>0</v>
      </c>
      <c r="Q213" s="126">
        <v>0</v>
      </c>
      <c r="R213" s="130">
        <v>0</v>
      </c>
      <c r="S213" s="129">
        <v>0</v>
      </c>
      <c r="T213" s="125">
        <f t="shared" si="64"/>
        <v>0</v>
      </c>
      <c r="U213" s="125">
        <f>[1]L02!C1350</f>
        <v>0</v>
      </c>
      <c r="V213" s="125">
        <f t="shared" si="65"/>
        <v>0</v>
      </c>
      <c r="W213" s="125">
        <v>0</v>
      </c>
    </row>
    <row r="214" spans="1:23" s="120" customFormat="1" ht="17.100000000000001" customHeight="1">
      <c r="A214" s="124">
        <v>22204</v>
      </c>
      <c r="B214" s="128" t="s">
        <v>412</v>
      </c>
      <c r="C214" s="129">
        <v>0</v>
      </c>
      <c r="D214" s="125">
        <f t="shared" si="63"/>
        <v>122</v>
      </c>
      <c r="E214" s="129">
        <v>0</v>
      </c>
      <c r="F214" s="130">
        <v>61</v>
      </c>
      <c r="G214" s="130">
        <v>50</v>
      </c>
      <c r="H214" s="126">
        <v>0</v>
      </c>
      <c r="I214" s="126">
        <v>0</v>
      </c>
      <c r="J214" s="130">
        <v>0</v>
      </c>
      <c r="K214" s="130">
        <v>0</v>
      </c>
      <c r="L214" s="126">
        <v>0</v>
      </c>
      <c r="M214" s="129">
        <v>11</v>
      </c>
      <c r="N214" s="129">
        <v>0</v>
      </c>
      <c r="O214" s="125">
        <v>0</v>
      </c>
      <c r="P214" s="130">
        <v>0</v>
      </c>
      <c r="Q214" s="126">
        <v>0</v>
      </c>
      <c r="R214" s="130">
        <v>0</v>
      </c>
      <c r="S214" s="129">
        <v>0</v>
      </c>
      <c r="T214" s="125">
        <f t="shared" si="64"/>
        <v>122</v>
      </c>
      <c r="U214" s="125">
        <v>110</v>
      </c>
      <c r="V214" s="125">
        <f t="shared" si="65"/>
        <v>12</v>
      </c>
      <c r="W214" s="125">
        <v>61</v>
      </c>
    </row>
    <row r="215" spans="1:23" s="120" customFormat="1" ht="17.100000000000001" customHeight="1">
      <c r="A215" s="124">
        <v>22205</v>
      </c>
      <c r="B215" s="128" t="s">
        <v>413</v>
      </c>
      <c r="C215" s="129">
        <v>0</v>
      </c>
      <c r="D215" s="125">
        <f t="shared" si="63"/>
        <v>0</v>
      </c>
      <c r="E215" s="129">
        <v>0</v>
      </c>
      <c r="F215" s="130">
        <v>0</v>
      </c>
      <c r="G215" s="130">
        <v>0</v>
      </c>
      <c r="H215" s="126">
        <v>0</v>
      </c>
      <c r="I215" s="126">
        <v>0</v>
      </c>
      <c r="J215" s="130">
        <v>0</v>
      </c>
      <c r="K215" s="130">
        <v>0</v>
      </c>
      <c r="L215" s="126">
        <v>0</v>
      </c>
      <c r="M215" s="129">
        <v>0</v>
      </c>
      <c r="N215" s="129">
        <v>0</v>
      </c>
      <c r="O215" s="125">
        <v>0</v>
      </c>
      <c r="P215" s="130">
        <v>0</v>
      </c>
      <c r="Q215" s="126">
        <v>0</v>
      </c>
      <c r="R215" s="130">
        <v>0</v>
      </c>
      <c r="S215" s="129">
        <v>0</v>
      </c>
      <c r="T215" s="125">
        <f t="shared" si="64"/>
        <v>0</v>
      </c>
      <c r="U215" s="125">
        <f>[1]L02!C1362</f>
        <v>0</v>
      </c>
      <c r="V215" s="125">
        <f t="shared" si="65"/>
        <v>0</v>
      </c>
      <c r="W215" s="125">
        <v>0</v>
      </c>
    </row>
    <row r="216" spans="1:23" ht="17.100000000000001" customHeight="1">
      <c r="A216" s="124">
        <v>227</v>
      </c>
      <c r="B216" s="127" t="s">
        <v>414</v>
      </c>
      <c r="C216" s="214">
        <v>2500</v>
      </c>
      <c r="D216" s="125">
        <f t="shared" si="63"/>
        <v>-2500</v>
      </c>
      <c r="E216" s="129">
        <v>0</v>
      </c>
      <c r="F216" s="130">
        <v>0</v>
      </c>
      <c r="G216" s="130">
        <v>0</v>
      </c>
      <c r="H216" s="126">
        <v>0</v>
      </c>
      <c r="I216" s="126">
        <v>0</v>
      </c>
      <c r="J216" s="130">
        <v>0</v>
      </c>
      <c r="K216" s="130">
        <v>0</v>
      </c>
      <c r="L216" s="126">
        <v>-2500</v>
      </c>
      <c r="M216" s="129">
        <v>0</v>
      </c>
      <c r="N216" s="129">
        <v>0</v>
      </c>
      <c r="O216" s="125">
        <v>0</v>
      </c>
      <c r="P216" s="130">
        <v>0</v>
      </c>
      <c r="Q216" s="126">
        <v>0</v>
      </c>
      <c r="R216" s="130">
        <v>0</v>
      </c>
      <c r="S216" s="129">
        <v>0</v>
      </c>
      <c r="T216" s="125">
        <f t="shared" si="64"/>
        <v>0</v>
      </c>
      <c r="U216" s="125">
        <v>0</v>
      </c>
      <c r="V216" s="125">
        <f t="shared" si="65"/>
        <v>0</v>
      </c>
      <c r="W216" s="125">
        <v>0</v>
      </c>
    </row>
    <row r="217" spans="1:23" ht="17.100000000000001" customHeight="1">
      <c r="A217" s="124">
        <v>229</v>
      </c>
      <c r="B217" s="127" t="s">
        <v>415</v>
      </c>
      <c r="C217" s="125">
        <f t="shared" ref="C217:W217" si="66">SUM(C218:C219)</f>
        <v>16583</v>
      </c>
      <c r="D217" s="125">
        <f t="shared" si="66"/>
        <v>-20440</v>
      </c>
      <c r="E217" s="125">
        <f t="shared" si="66"/>
        <v>0</v>
      </c>
      <c r="F217" s="126">
        <f t="shared" si="66"/>
        <v>0</v>
      </c>
      <c r="G217" s="126">
        <f t="shared" si="66"/>
        <v>0</v>
      </c>
      <c r="H217" s="126">
        <f t="shared" si="66"/>
        <v>0</v>
      </c>
      <c r="I217" s="126">
        <f t="shared" si="66"/>
        <v>0</v>
      </c>
      <c r="J217" s="126">
        <f t="shared" si="66"/>
        <v>0</v>
      </c>
      <c r="K217" s="126">
        <f t="shared" si="66"/>
        <v>0</v>
      </c>
      <c r="L217" s="126">
        <f t="shared" si="66"/>
        <v>0</v>
      </c>
      <c r="M217" s="125">
        <f t="shared" si="66"/>
        <v>-20440</v>
      </c>
      <c r="N217" s="125">
        <f t="shared" si="66"/>
        <v>0</v>
      </c>
      <c r="O217" s="125">
        <f t="shared" si="66"/>
        <v>0</v>
      </c>
      <c r="P217" s="126">
        <f t="shared" si="66"/>
        <v>0</v>
      </c>
      <c r="Q217" s="126">
        <f t="shared" si="66"/>
        <v>0</v>
      </c>
      <c r="R217" s="126">
        <f t="shared" si="66"/>
        <v>0</v>
      </c>
      <c r="S217" s="125">
        <f t="shared" si="66"/>
        <v>0</v>
      </c>
      <c r="T217" s="125">
        <f t="shared" si="66"/>
        <v>-3857</v>
      </c>
      <c r="U217" s="125">
        <f t="shared" si="66"/>
        <v>120</v>
      </c>
      <c r="V217" s="125">
        <f t="shared" si="66"/>
        <v>-3977</v>
      </c>
      <c r="W217" s="125">
        <f t="shared" si="66"/>
        <v>0</v>
      </c>
    </row>
    <row r="218" spans="1:23" ht="17.100000000000001" customHeight="1">
      <c r="A218" s="124">
        <v>22902</v>
      </c>
      <c r="B218" s="128" t="s">
        <v>416</v>
      </c>
      <c r="C218" s="129">
        <v>16583</v>
      </c>
      <c r="D218" s="125">
        <f>SUM(E218:S218)</f>
        <v>0</v>
      </c>
      <c r="E218" s="129">
        <v>0</v>
      </c>
      <c r="F218" s="130">
        <v>0</v>
      </c>
      <c r="G218" s="130">
        <v>0</v>
      </c>
      <c r="H218" s="126">
        <v>0</v>
      </c>
      <c r="I218" s="126">
        <v>0</v>
      </c>
      <c r="J218" s="130">
        <v>0</v>
      </c>
      <c r="K218" s="130">
        <v>0</v>
      </c>
      <c r="L218" s="126">
        <v>0</v>
      </c>
      <c r="M218" s="129">
        <v>0</v>
      </c>
      <c r="N218" s="129">
        <v>0</v>
      </c>
      <c r="O218" s="125">
        <v>0</v>
      </c>
      <c r="P218" s="130">
        <v>0</v>
      </c>
      <c r="Q218" s="126">
        <v>0</v>
      </c>
      <c r="R218" s="130">
        <v>0</v>
      </c>
      <c r="S218" s="129">
        <v>0</v>
      </c>
      <c r="T218" s="125">
        <f>C218+D218</f>
        <v>16583</v>
      </c>
      <c r="U218" s="125">
        <v>0</v>
      </c>
      <c r="V218" s="125">
        <f>T218-U218</f>
        <v>16583</v>
      </c>
      <c r="W218" s="125">
        <v>0</v>
      </c>
    </row>
    <row r="219" spans="1:23" ht="17.100000000000001" customHeight="1">
      <c r="A219" s="124">
        <v>22999</v>
      </c>
      <c r="B219" s="128" t="s">
        <v>417</v>
      </c>
      <c r="C219" s="129"/>
      <c r="D219" s="125">
        <f>SUM(E219:S219)</f>
        <v>-20440</v>
      </c>
      <c r="E219" s="129">
        <v>0</v>
      </c>
      <c r="F219" s="130">
        <v>0</v>
      </c>
      <c r="G219" s="130">
        <v>0</v>
      </c>
      <c r="H219" s="126"/>
      <c r="I219" s="126">
        <v>0</v>
      </c>
      <c r="J219" s="130">
        <v>0</v>
      </c>
      <c r="K219" s="130">
        <v>0</v>
      </c>
      <c r="L219" s="126">
        <v>0</v>
      </c>
      <c r="M219" s="129">
        <v>-20440</v>
      </c>
      <c r="N219" s="129">
        <v>0</v>
      </c>
      <c r="O219" s="125">
        <v>0</v>
      </c>
      <c r="P219" s="130">
        <v>0</v>
      </c>
      <c r="Q219" s="126">
        <v>0</v>
      </c>
      <c r="R219" s="130">
        <v>0</v>
      </c>
      <c r="S219" s="129">
        <v>0</v>
      </c>
      <c r="T219" s="125">
        <v>-20440</v>
      </c>
      <c r="U219" s="125">
        <v>120</v>
      </c>
      <c r="V219" s="125">
        <f>T219-U219</f>
        <v>-20560</v>
      </c>
      <c r="W219" s="125">
        <v>0</v>
      </c>
    </row>
    <row r="220" spans="1:23" ht="17.100000000000001" customHeight="1">
      <c r="A220" s="124">
        <v>232</v>
      </c>
      <c r="B220" s="127" t="s">
        <v>418</v>
      </c>
      <c r="C220" s="125">
        <f t="shared" ref="C220:W220" si="67">SUM(C221:C223)</f>
        <v>0</v>
      </c>
      <c r="D220" s="125">
        <f t="shared" si="67"/>
        <v>985</v>
      </c>
      <c r="E220" s="125">
        <f t="shared" si="67"/>
        <v>0</v>
      </c>
      <c r="F220" s="126">
        <f t="shared" si="67"/>
        <v>985</v>
      </c>
      <c r="G220" s="125">
        <f t="shared" si="67"/>
        <v>0</v>
      </c>
      <c r="H220" s="126">
        <f t="shared" si="67"/>
        <v>0</v>
      </c>
      <c r="I220" s="125">
        <f t="shared" si="67"/>
        <v>0</v>
      </c>
      <c r="J220" s="125">
        <f t="shared" si="67"/>
        <v>0</v>
      </c>
      <c r="K220" s="125">
        <f t="shared" si="67"/>
        <v>0</v>
      </c>
      <c r="L220" s="126">
        <f t="shared" si="67"/>
        <v>0</v>
      </c>
      <c r="M220" s="125">
        <f t="shared" si="67"/>
        <v>0</v>
      </c>
      <c r="N220" s="125">
        <f t="shared" si="67"/>
        <v>0</v>
      </c>
      <c r="O220" s="125">
        <f t="shared" si="67"/>
        <v>0</v>
      </c>
      <c r="P220" s="125">
        <f t="shared" si="67"/>
        <v>0</v>
      </c>
      <c r="Q220" s="125">
        <f t="shared" si="67"/>
        <v>0</v>
      </c>
      <c r="R220" s="125">
        <f t="shared" si="67"/>
        <v>0</v>
      </c>
      <c r="S220" s="125">
        <f t="shared" si="67"/>
        <v>0</v>
      </c>
      <c r="T220" s="125">
        <f t="shared" si="67"/>
        <v>985</v>
      </c>
      <c r="U220" s="125">
        <f t="shared" si="67"/>
        <v>985</v>
      </c>
      <c r="V220" s="125">
        <f t="shared" si="67"/>
        <v>0</v>
      </c>
      <c r="W220" s="125">
        <f t="shared" si="67"/>
        <v>0</v>
      </c>
    </row>
    <row r="221" spans="1:23" ht="17.100000000000001" customHeight="1">
      <c r="A221" s="124">
        <v>23201</v>
      </c>
      <c r="B221" s="128" t="s">
        <v>419</v>
      </c>
      <c r="C221" s="129">
        <v>0</v>
      </c>
      <c r="D221" s="125">
        <f>SUM(E221:S221)</f>
        <v>0</v>
      </c>
      <c r="E221" s="129">
        <v>0</v>
      </c>
      <c r="F221" s="130">
        <v>0</v>
      </c>
      <c r="G221" s="130">
        <v>0</v>
      </c>
      <c r="H221" s="126">
        <v>0</v>
      </c>
      <c r="I221" s="126">
        <v>0</v>
      </c>
      <c r="J221" s="130">
        <v>0</v>
      </c>
      <c r="K221" s="130">
        <v>0</v>
      </c>
      <c r="L221" s="126">
        <v>0</v>
      </c>
      <c r="M221" s="129">
        <v>0</v>
      </c>
      <c r="N221" s="129">
        <v>0</v>
      </c>
      <c r="O221" s="125">
        <v>0</v>
      </c>
      <c r="P221" s="129">
        <v>0</v>
      </c>
      <c r="Q221" s="125">
        <v>0</v>
      </c>
      <c r="R221" s="129">
        <v>0</v>
      </c>
      <c r="S221" s="129">
        <v>0</v>
      </c>
      <c r="T221" s="125">
        <f>C221+D221</f>
        <v>0</v>
      </c>
      <c r="U221" s="125">
        <f>[1]L02!C1378</f>
        <v>0</v>
      </c>
      <c r="V221" s="125">
        <f>T221-U221</f>
        <v>0</v>
      </c>
      <c r="W221" s="125">
        <v>0</v>
      </c>
    </row>
    <row r="222" spans="1:23" ht="17.100000000000001" customHeight="1">
      <c r="A222" s="124">
        <v>23202</v>
      </c>
      <c r="B222" s="128" t="s">
        <v>420</v>
      </c>
      <c r="C222" s="129">
        <v>0</v>
      </c>
      <c r="D222" s="125">
        <f>SUM(E222:S222)</f>
        <v>0</v>
      </c>
      <c r="E222" s="129">
        <v>0</v>
      </c>
      <c r="F222" s="130">
        <v>0</v>
      </c>
      <c r="G222" s="131">
        <v>0</v>
      </c>
      <c r="H222" s="126">
        <v>0</v>
      </c>
      <c r="I222" s="126">
        <v>0</v>
      </c>
      <c r="J222" s="130">
        <v>0</v>
      </c>
      <c r="K222" s="130">
        <v>0</v>
      </c>
      <c r="L222" s="126">
        <v>0</v>
      </c>
      <c r="M222" s="129">
        <v>0</v>
      </c>
      <c r="N222" s="129">
        <v>0</v>
      </c>
      <c r="O222" s="125">
        <v>0</v>
      </c>
      <c r="P222" s="129">
        <v>0</v>
      </c>
      <c r="Q222" s="125">
        <v>0</v>
      </c>
      <c r="R222" s="129">
        <v>0</v>
      </c>
      <c r="S222" s="129">
        <v>0</v>
      </c>
      <c r="T222" s="125">
        <f>C222+D222</f>
        <v>0</v>
      </c>
      <c r="U222" s="125">
        <f>[1]L02!C1379</f>
        <v>0</v>
      </c>
      <c r="V222" s="125">
        <f>T222-U222</f>
        <v>0</v>
      </c>
      <c r="W222" s="125">
        <v>0</v>
      </c>
    </row>
    <row r="223" spans="1:23" ht="17.100000000000001" customHeight="1">
      <c r="A223" s="124">
        <v>23203</v>
      </c>
      <c r="B223" s="128" t="s">
        <v>421</v>
      </c>
      <c r="C223" s="129">
        <v>0</v>
      </c>
      <c r="D223" s="125">
        <f>SUM(E223:S223)</f>
        <v>985</v>
      </c>
      <c r="E223" s="129">
        <v>0</v>
      </c>
      <c r="F223" s="132">
        <v>985</v>
      </c>
      <c r="G223" s="130">
        <v>0</v>
      </c>
      <c r="H223" s="133">
        <v>0</v>
      </c>
      <c r="I223" s="126">
        <v>0</v>
      </c>
      <c r="J223" s="130">
        <v>0</v>
      </c>
      <c r="K223" s="130">
        <v>0</v>
      </c>
      <c r="L223" s="126">
        <v>0</v>
      </c>
      <c r="M223" s="129">
        <v>0</v>
      </c>
      <c r="N223" s="129">
        <v>0</v>
      </c>
      <c r="O223" s="125">
        <v>0</v>
      </c>
      <c r="P223" s="129">
        <v>0</v>
      </c>
      <c r="Q223" s="125">
        <v>0</v>
      </c>
      <c r="R223" s="129">
        <v>0</v>
      </c>
      <c r="S223" s="129">
        <v>0</v>
      </c>
      <c r="T223" s="125">
        <f>C223+D223</f>
        <v>985</v>
      </c>
      <c r="U223" s="125">
        <v>985</v>
      </c>
      <c r="V223" s="125">
        <f>T223-U223</f>
        <v>0</v>
      </c>
      <c r="W223" s="125">
        <v>0</v>
      </c>
    </row>
    <row r="224" spans="1:23" ht="17.100000000000001" customHeight="1">
      <c r="A224" s="124">
        <v>233</v>
      </c>
      <c r="B224" s="127" t="s">
        <v>422</v>
      </c>
      <c r="C224" s="125">
        <f t="shared" ref="C224:W224" si="68">SUM(C225:C227)</f>
        <v>0</v>
      </c>
      <c r="D224" s="125">
        <f t="shared" si="68"/>
        <v>31</v>
      </c>
      <c r="E224" s="125">
        <f t="shared" si="68"/>
        <v>0</v>
      </c>
      <c r="F224" s="126">
        <f t="shared" si="68"/>
        <v>31</v>
      </c>
      <c r="G224" s="134">
        <f t="shared" si="68"/>
        <v>0</v>
      </c>
      <c r="H224" s="126">
        <f t="shared" si="68"/>
        <v>0</v>
      </c>
      <c r="I224" s="125">
        <f t="shared" si="68"/>
        <v>0</v>
      </c>
      <c r="J224" s="125">
        <f t="shared" si="68"/>
        <v>0</v>
      </c>
      <c r="K224" s="125">
        <f t="shared" si="68"/>
        <v>0</v>
      </c>
      <c r="L224" s="126">
        <f t="shared" si="68"/>
        <v>0</v>
      </c>
      <c r="M224" s="125">
        <f t="shared" si="68"/>
        <v>0</v>
      </c>
      <c r="N224" s="125">
        <f t="shared" si="68"/>
        <v>0</v>
      </c>
      <c r="O224" s="125">
        <f t="shared" si="68"/>
        <v>0</v>
      </c>
      <c r="P224" s="125">
        <f t="shared" si="68"/>
        <v>0</v>
      </c>
      <c r="Q224" s="125">
        <f t="shared" si="68"/>
        <v>0</v>
      </c>
      <c r="R224" s="125">
        <f t="shared" si="68"/>
        <v>0</v>
      </c>
      <c r="S224" s="125">
        <f t="shared" si="68"/>
        <v>0</v>
      </c>
      <c r="T224" s="125">
        <f t="shared" si="68"/>
        <v>31</v>
      </c>
      <c r="U224" s="125">
        <v>31</v>
      </c>
      <c r="V224" s="125"/>
      <c r="W224" s="125">
        <f t="shared" si="68"/>
        <v>0</v>
      </c>
    </row>
    <row r="225" spans="1:23" ht="17.100000000000001" customHeight="1">
      <c r="A225" s="124">
        <v>23301</v>
      </c>
      <c r="B225" s="128" t="s">
        <v>423</v>
      </c>
      <c r="C225" s="129">
        <v>0</v>
      </c>
      <c r="D225" s="125">
        <f>SUM(E225:S225)</f>
        <v>0</v>
      </c>
      <c r="E225" s="129">
        <v>0</v>
      </c>
      <c r="F225" s="130">
        <v>0</v>
      </c>
      <c r="G225" s="130">
        <v>0</v>
      </c>
      <c r="H225" s="126">
        <v>0</v>
      </c>
      <c r="I225" s="126">
        <v>0</v>
      </c>
      <c r="J225" s="130">
        <v>0</v>
      </c>
      <c r="K225" s="130">
        <v>0</v>
      </c>
      <c r="L225" s="126">
        <v>0</v>
      </c>
      <c r="M225" s="129">
        <v>0</v>
      </c>
      <c r="N225" s="129">
        <v>0</v>
      </c>
      <c r="O225" s="125">
        <v>0</v>
      </c>
      <c r="P225" s="129">
        <v>0</v>
      </c>
      <c r="Q225" s="125">
        <v>0</v>
      </c>
      <c r="R225" s="129">
        <v>0</v>
      </c>
      <c r="S225" s="129">
        <v>0</v>
      </c>
      <c r="T225" s="125">
        <f>C225+D225</f>
        <v>0</v>
      </c>
      <c r="U225" s="125">
        <f>[1]L02!C1390</f>
        <v>0</v>
      </c>
      <c r="V225" s="125">
        <f>T225-U225</f>
        <v>0</v>
      </c>
      <c r="W225" s="125">
        <v>0</v>
      </c>
    </row>
    <row r="226" spans="1:23" ht="17.100000000000001" customHeight="1">
      <c r="A226" s="124">
        <v>23302</v>
      </c>
      <c r="B226" s="128" t="s">
        <v>424</v>
      </c>
      <c r="C226" s="129">
        <v>0</v>
      </c>
      <c r="D226" s="125">
        <f>SUM(E226:S226)</f>
        <v>0</v>
      </c>
      <c r="E226" s="129">
        <v>0</v>
      </c>
      <c r="F226" s="130">
        <v>0</v>
      </c>
      <c r="G226" s="130">
        <v>0</v>
      </c>
      <c r="H226" s="126">
        <v>0</v>
      </c>
      <c r="I226" s="126">
        <v>0</v>
      </c>
      <c r="J226" s="130">
        <v>0</v>
      </c>
      <c r="K226" s="130">
        <v>0</v>
      </c>
      <c r="L226" s="126">
        <v>0</v>
      </c>
      <c r="M226" s="129">
        <v>0</v>
      </c>
      <c r="N226" s="129">
        <v>0</v>
      </c>
      <c r="O226" s="125">
        <v>0</v>
      </c>
      <c r="P226" s="129">
        <v>0</v>
      </c>
      <c r="Q226" s="125">
        <v>0</v>
      </c>
      <c r="R226" s="129">
        <v>0</v>
      </c>
      <c r="S226" s="129">
        <v>0</v>
      </c>
      <c r="T226" s="125">
        <f>C226+D226</f>
        <v>0</v>
      </c>
      <c r="U226" s="125">
        <f>[1]L02!C1391</f>
        <v>0</v>
      </c>
      <c r="V226" s="125">
        <f>T226-U226</f>
        <v>0</v>
      </c>
      <c r="W226" s="125">
        <v>0</v>
      </c>
    </row>
    <row r="227" spans="1:23" ht="17.100000000000001" customHeight="1">
      <c r="A227" s="124">
        <v>23303</v>
      </c>
      <c r="B227" s="124" t="s">
        <v>425</v>
      </c>
      <c r="C227" s="129">
        <v>0</v>
      </c>
      <c r="D227" s="125">
        <f>SUM(E227:S227)</f>
        <v>31</v>
      </c>
      <c r="E227" s="129">
        <v>0</v>
      </c>
      <c r="F227" s="130">
        <v>31</v>
      </c>
      <c r="G227" s="129">
        <v>0</v>
      </c>
      <c r="H227" s="126">
        <v>0</v>
      </c>
      <c r="I227" s="125">
        <v>0</v>
      </c>
      <c r="J227" s="129">
        <v>0</v>
      </c>
      <c r="K227" s="129">
        <v>0</v>
      </c>
      <c r="L227" s="126">
        <v>0</v>
      </c>
      <c r="M227" s="129">
        <v>0</v>
      </c>
      <c r="N227" s="129">
        <v>0</v>
      </c>
      <c r="O227" s="125">
        <v>0</v>
      </c>
      <c r="P227" s="129">
        <v>0</v>
      </c>
      <c r="Q227" s="125">
        <v>0</v>
      </c>
      <c r="R227" s="129">
        <v>0</v>
      </c>
      <c r="S227" s="129">
        <v>0</v>
      </c>
      <c r="T227" s="125">
        <f>C227+D227</f>
        <v>31</v>
      </c>
      <c r="U227" s="125">
        <f>[1]L02!C1392</f>
        <v>12</v>
      </c>
      <c r="V227" s="125">
        <f>T227-U227</f>
        <v>19</v>
      </c>
      <c r="W227" s="125">
        <v>0</v>
      </c>
    </row>
  </sheetData>
  <mergeCells count="26">
    <mergeCell ref="A1:W1"/>
    <mergeCell ref="A2:W2"/>
    <mergeCell ref="D3:S3"/>
    <mergeCell ref="A3:A5"/>
    <mergeCell ref="B3:B5"/>
    <mergeCell ref="C3:C5"/>
    <mergeCell ref="D4:D5"/>
    <mergeCell ref="E4:E5"/>
    <mergeCell ref="F4:F5"/>
    <mergeCell ref="G4:G5"/>
    <mergeCell ref="H4:H5"/>
    <mergeCell ref="I4:I5"/>
    <mergeCell ref="J4:J5"/>
    <mergeCell ref="K4:K5"/>
    <mergeCell ref="L4:L5"/>
    <mergeCell ref="M4:M5"/>
    <mergeCell ref="N4:N5"/>
    <mergeCell ref="O4:O5"/>
    <mergeCell ref="P4:P5"/>
    <mergeCell ref="Q4:Q5"/>
    <mergeCell ref="W3:W5"/>
    <mergeCell ref="R4:R5"/>
    <mergeCell ref="S4:S5"/>
    <mergeCell ref="T3:T5"/>
    <mergeCell ref="U3:U5"/>
    <mergeCell ref="V3:V5"/>
  </mergeCells>
  <phoneticPr fontId="38" type="noConversion"/>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dimension ref="A1:D1410"/>
  <sheetViews>
    <sheetView showZeros="0" topLeftCell="A747" workbookViewId="0">
      <selection activeCell="D5" sqref="D5"/>
    </sheetView>
  </sheetViews>
  <sheetFormatPr defaultColWidth="8.75" defaultRowHeight="14.25"/>
  <cols>
    <col min="1" max="1" width="35.25" style="61" customWidth="1"/>
    <col min="2" max="2" width="12.375" style="100" customWidth="1"/>
    <col min="3" max="3" width="34.25" style="100" customWidth="1"/>
    <col min="4" max="4" width="13.125" style="100" customWidth="1"/>
    <col min="5" max="6" width="8.75" style="61"/>
    <col min="7" max="7" width="20.375" style="61" customWidth="1"/>
    <col min="8" max="256" width="8.75" style="61"/>
    <col min="257" max="257" width="57.125" style="61" customWidth="1"/>
    <col min="258" max="258" width="12.375" style="61" customWidth="1"/>
    <col min="259" max="259" width="34.25" style="61" customWidth="1"/>
    <col min="260" max="260" width="13.125" style="61" customWidth="1"/>
    <col min="261" max="512" width="8.75" style="61"/>
    <col min="513" max="513" width="57.125" style="61" customWidth="1"/>
    <col min="514" max="514" width="12.375" style="61" customWidth="1"/>
    <col min="515" max="515" width="34.25" style="61" customWidth="1"/>
    <col min="516" max="516" width="13.125" style="61" customWidth="1"/>
    <col min="517" max="768" width="8.75" style="61"/>
    <col min="769" max="769" width="57.125" style="61" customWidth="1"/>
    <col min="770" max="770" width="12.375" style="61" customWidth="1"/>
    <col min="771" max="771" width="34.25" style="61" customWidth="1"/>
    <col min="772" max="772" width="13.125" style="61" customWidth="1"/>
    <col min="773" max="1024" width="8.75" style="61"/>
    <col min="1025" max="1025" width="57.125" style="61" customWidth="1"/>
    <col min="1026" max="1026" width="12.375" style="61" customWidth="1"/>
    <col min="1027" max="1027" width="34.25" style="61" customWidth="1"/>
    <col min="1028" max="1028" width="13.125" style="61" customWidth="1"/>
    <col min="1029" max="1280" width="8.75" style="61"/>
    <col min="1281" max="1281" width="57.125" style="61" customWidth="1"/>
    <col min="1282" max="1282" width="12.375" style="61" customWidth="1"/>
    <col min="1283" max="1283" width="34.25" style="61" customWidth="1"/>
    <col min="1284" max="1284" width="13.125" style="61" customWidth="1"/>
    <col min="1285" max="1536" width="8.75" style="61"/>
    <col min="1537" max="1537" width="57.125" style="61" customWidth="1"/>
    <col min="1538" max="1538" width="12.375" style="61" customWidth="1"/>
    <col min="1539" max="1539" width="34.25" style="61" customWidth="1"/>
    <col min="1540" max="1540" width="13.125" style="61" customWidth="1"/>
    <col min="1541" max="1792" width="8.75" style="61"/>
    <col min="1793" max="1793" width="57.125" style="61" customWidth="1"/>
    <col min="1794" max="1794" width="12.375" style="61" customWidth="1"/>
    <col min="1795" max="1795" width="34.25" style="61" customWidth="1"/>
    <col min="1796" max="1796" width="13.125" style="61" customWidth="1"/>
    <col min="1797" max="2048" width="8.75" style="61"/>
    <col min="2049" max="2049" width="57.125" style="61" customWidth="1"/>
    <col min="2050" max="2050" width="12.375" style="61" customWidth="1"/>
    <col min="2051" max="2051" width="34.25" style="61" customWidth="1"/>
    <col min="2052" max="2052" width="13.125" style="61" customWidth="1"/>
    <col min="2053" max="2304" width="8.75" style="61"/>
    <col min="2305" max="2305" width="57.125" style="61" customWidth="1"/>
    <col min="2306" max="2306" width="12.375" style="61" customWidth="1"/>
    <col min="2307" max="2307" width="34.25" style="61" customWidth="1"/>
    <col min="2308" max="2308" width="13.125" style="61" customWidth="1"/>
    <col min="2309" max="2560" width="8.75" style="61"/>
    <col min="2561" max="2561" width="57.125" style="61" customWidth="1"/>
    <col min="2562" max="2562" width="12.375" style="61" customWidth="1"/>
    <col min="2563" max="2563" width="34.25" style="61" customWidth="1"/>
    <col min="2564" max="2564" width="13.125" style="61" customWidth="1"/>
    <col min="2565" max="2816" width="8.75" style="61"/>
    <col min="2817" max="2817" width="57.125" style="61" customWidth="1"/>
    <col min="2818" max="2818" width="12.375" style="61" customWidth="1"/>
    <col min="2819" max="2819" width="34.25" style="61" customWidth="1"/>
    <col min="2820" max="2820" width="13.125" style="61" customWidth="1"/>
    <col min="2821" max="3072" width="8.75" style="61"/>
    <col min="3073" max="3073" width="57.125" style="61" customWidth="1"/>
    <col min="3074" max="3074" width="12.375" style="61" customWidth="1"/>
    <col min="3075" max="3075" width="34.25" style="61" customWidth="1"/>
    <col min="3076" max="3076" width="13.125" style="61" customWidth="1"/>
    <col min="3077" max="3328" width="8.75" style="61"/>
    <col min="3329" max="3329" width="57.125" style="61" customWidth="1"/>
    <col min="3330" max="3330" width="12.375" style="61" customWidth="1"/>
    <col min="3331" max="3331" width="34.25" style="61" customWidth="1"/>
    <col min="3332" max="3332" width="13.125" style="61" customWidth="1"/>
    <col min="3333" max="3584" width="8.75" style="61"/>
    <col min="3585" max="3585" width="57.125" style="61" customWidth="1"/>
    <col min="3586" max="3586" width="12.375" style="61" customWidth="1"/>
    <col min="3587" max="3587" width="34.25" style="61" customWidth="1"/>
    <col min="3588" max="3588" width="13.125" style="61" customWidth="1"/>
    <col min="3589" max="3840" width="8.75" style="61"/>
    <col min="3841" max="3841" width="57.125" style="61" customWidth="1"/>
    <col min="3842" max="3842" width="12.375" style="61" customWidth="1"/>
    <col min="3843" max="3843" width="34.25" style="61" customWidth="1"/>
    <col min="3844" max="3844" width="13.125" style="61" customWidth="1"/>
    <col min="3845" max="4096" width="8.75" style="61"/>
    <col min="4097" max="4097" width="57.125" style="61" customWidth="1"/>
    <col min="4098" max="4098" width="12.375" style="61" customWidth="1"/>
    <col min="4099" max="4099" width="34.25" style="61" customWidth="1"/>
    <col min="4100" max="4100" width="13.125" style="61" customWidth="1"/>
    <col min="4101" max="4352" width="8.75" style="61"/>
    <col min="4353" max="4353" width="57.125" style="61" customWidth="1"/>
    <col min="4354" max="4354" width="12.375" style="61" customWidth="1"/>
    <col min="4355" max="4355" width="34.25" style="61" customWidth="1"/>
    <col min="4356" max="4356" width="13.125" style="61" customWidth="1"/>
    <col min="4357" max="4608" width="8.75" style="61"/>
    <col min="4609" max="4609" width="57.125" style="61" customWidth="1"/>
    <col min="4610" max="4610" width="12.375" style="61" customWidth="1"/>
    <col min="4611" max="4611" width="34.25" style="61" customWidth="1"/>
    <col min="4612" max="4612" width="13.125" style="61" customWidth="1"/>
    <col min="4613" max="4864" width="8.75" style="61"/>
    <col min="4865" max="4865" width="57.125" style="61" customWidth="1"/>
    <col min="4866" max="4866" width="12.375" style="61" customWidth="1"/>
    <col min="4867" max="4867" width="34.25" style="61" customWidth="1"/>
    <col min="4868" max="4868" width="13.125" style="61" customWidth="1"/>
    <col min="4869" max="5120" width="8.75" style="61"/>
    <col min="5121" max="5121" width="57.125" style="61" customWidth="1"/>
    <col min="5122" max="5122" width="12.375" style="61" customWidth="1"/>
    <col min="5123" max="5123" width="34.25" style="61" customWidth="1"/>
    <col min="5124" max="5124" width="13.125" style="61" customWidth="1"/>
    <col min="5125" max="5376" width="8.75" style="61"/>
    <col min="5377" max="5377" width="57.125" style="61" customWidth="1"/>
    <col min="5378" max="5378" width="12.375" style="61" customWidth="1"/>
    <col min="5379" max="5379" width="34.25" style="61" customWidth="1"/>
    <col min="5380" max="5380" width="13.125" style="61" customWidth="1"/>
    <col min="5381" max="5632" width="8.75" style="61"/>
    <col min="5633" max="5633" width="57.125" style="61" customWidth="1"/>
    <col min="5634" max="5634" width="12.375" style="61" customWidth="1"/>
    <col min="5635" max="5635" width="34.25" style="61" customWidth="1"/>
    <col min="5636" max="5636" width="13.125" style="61" customWidth="1"/>
    <col min="5637" max="5888" width="8.75" style="61"/>
    <col min="5889" max="5889" width="57.125" style="61" customWidth="1"/>
    <col min="5890" max="5890" width="12.375" style="61" customWidth="1"/>
    <col min="5891" max="5891" width="34.25" style="61" customWidth="1"/>
    <col min="5892" max="5892" width="13.125" style="61" customWidth="1"/>
    <col min="5893" max="6144" width="8.75" style="61"/>
    <col min="6145" max="6145" width="57.125" style="61" customWidth="1"/>
    <col min="6146" max="6146" width="12.375" style="61" customWidth="1"/>
    <col min="6147" max="6147" width="34.25" style="61" customWidth="1"/>
    <col min="6148" max="6148" width="13.125" style="61" customWidth="1"/>
    <col min="6149" max="6400" width="8.75" style="61"/>
    <col min="6401" max="6401" width="57.125" style="61" customWidth="1"/>
    <col min="6402" max="6402" width="12.375" style="61" customWidth="1"/>
    <col min="6403" max="6403" width="34.25" style="61" customWidth="1"/>
    <col min="6404" max="6404" width="13.125" style="61" customWidth="1"/>
    <col min="6405" max="6656" width="8.75" style="61"/>
    <col min="6657" max="6657" width="57.125" style="61" customWidth="1"/>
    <col min="6658" max="6658" width="12.375" style="61" customWidth="1"/>
    <col min="6659" max="6659" width="34.25" style="61" customWidth="1"/>
    <col min="6660" max="6660" width="13.125" style="61" customWidth="1"/>
    <col min="6661" max="6912" width="8.75" style="61"/>
    <col min="6913" max="6913" width="57.125" style="61" customWidth="1"/>
    <col min="6914" max="6914" width="12.375" style="61" customWidth="1"/>
    <col min="6915" max="6915" width="34.25" style="61" customWidth="1"/>
    <col min="6916" max="6916" width="13.125" style="61" customWidth="1"/>
    <col min="6917" max="7168" width="8.75" style="61"/>
    <col min="7169" max="7169" width="57.125" style="61" customWidth="1"/>
    <col min="7170" max="7170" width="12.375" style="61" customWidth="1"/>
    <col min="7171" max="7171" width="34.25" style="61" customWidth="1"/>
    <col min="7172" max="7172" width="13.125" style="61" customWidth="1"/>
    <col min="7173" max="7424" width="8.75" style="61"/>
    <col min="7425" max="7425" width="57.125" style="61" customWidth="1"/>
    <col min="7426" max="7426" width="12.375" style="61" customWidth="1"/>
    <col min="7427" max="7427" width="34.25" style="61" customWidth="1"/>
    <col min="7428" max="7428" width="13.125" style="61" customWidth="1"/>
    <col min="7429" max="7680" width="8.75" style="61"/>
    <col min="7681" max="7681" width="57.125" style="61" customWidth="1"/>
    <col min="7682" max="7682" width="12.375" style="61" customWidth="1"/>
    <col min="7683" max="7683" width="34.25" style="61" customWidth="1"/>
    <col min="7684" max="7684" width="13.125" style="61" customWidth="1"/>
    <col min="7685" max="7936" width="8.75" style="61"/>
    <col min="7937" max="7937" width="57.125" style="61" customWidth="1"/>
    <col min="7938" max="7938" width="12.375" style="61" customWidth="1"/>
    <col min="7939" max="7939" width="34.25" style="61" customWidth="1"/>
    <col min="7940" max="7940" width="13.125" style="61" customWidth="1"/>
    <col min="7941" max="8192" width="8.75" style="61"/>
    <col min="8193" max="8193" width="57.125" style="61" customWidth="1"/>
    <col min="8194" max="8194" width="12.375" style="61" customWidth="1"/>
    <col min="8195" max="8195" width="34.25" style="61" customWidth="1"/>
    <col min="8196" max="8196" width="13.125" style="61" customWidth="1"/>
    <col min="8197" max="8448" width="8.75" style="61"/>
    <col min="8449" max="8449" width="57.125" style="61" customWidth="1"/>
    <col min="8450" max="8450" width="12.375" style="61" customWidth="1"/>
    <col min="8451" max="8451" width="34.25" style="61" customWidth="1"/>
    <col min="8452" max="8452" width="13.125" style="61" customWidth="1"/>
    <col min="8453" max="8704" width="8.75" style="61"/>
    <col min="8705" max="8705" width="57.125" style="61" customWidth="1"/>
    <col min="8706" max="8706" width="12.375" style="61" customWidth="1"/>
    <col min="8707" max="8707" width="34.25" style="61" customWidth="1"/>
    <col min="8708" max="8708" width="13.125" style="61" customWidth="1"/>
    <col min="8709" max="8960" width="8.75" style="61"/>
    <col min="8961" max="8961" width="57.125" style="61" customWidth="1"/>
    <col min="8962" max="8962" width="12.375" style="61" customWidth="1"/>
    <col min="8963" max="8963" width="34.25" style="61" customWidth="1"/>
    <col min="8964" max="8964" width="13.125" style="61" customWidth="1"/>
    <col min="8965" max="9216" width="8.75" style="61"/>
    <col min="9217" max="9217" width="57.125" style="61" customWidth="1"/>
    <col min="9218" max="9218" width="12.375" style="61" customWidth="1"/>
    <col min="9219" max="9219" width="34.25" style="61" customWidth="1"/>
    <col min="9220" max="9220" width="13.125" style="61" customWidth="1"/>
    <col min="9221" max="9472" width="8.75" style="61"/>
    <col min="9473" max="9473" width="57.125" style="61" customWidth="1"/>
    <col min="9474" max="9474" width="12.375" style="61" customWidth="1"/>
    <col min="9475" max="9475" width="34.25" style="61" customWidth="1"/>
    <col min="9476" max="9476" width="13.125" style="61" customWidth="1"/>
    <col min="9477" max="9728" width="8.75" style="61"/>
    <col min="9729" max="9729" width="57.125" style="61" customWidth="1"/>
    <col min="9730" max="9730" width="12.375" style="61" customWidth="1"/>
    <col min="9731" max="9731" width="34.25" style="61" customWidth="1"/>
    <col min="9732" max="9732" width="13.125" style="61" customWidth="1"/>
    <col min="9733" max="9984" width="8.75" style="61"/>
    <col min="9985" max="9985" width="57.125" style="61" customWidth="1"/>
    <col min="9986" max="9986" width="12.375" style="61" customWidth="1"/>
    <col min="9987" max="9987" width="34.25" style="61" customWidth="1"/>
    <col min="9988" max="9988" width="13.125" style="61" customWidth="1"/>
    <col min="9989" max="10240" width="8.75" style="61"/>
    <col min="10241" max="10241" width="57.125" style="61" customWidth="1"/>
    <col min="10242" max="10242" width="12.375" style="61" customWidth="1"/>
    <col min="10243" max="10243" width="34.25" style="61" customWidth="1"/>
    <col min="10244" max="10244" width="13.125" style="61" customWidth="1"/>
    <col min="10245" max="10496" width="8.75" style="61"/>
    <col min="10497" max="10497" width="57.125" style="61" customWidth="1"/>
    <col min="10498" max="10498" width="12.375" style="61" customWidth="1"/>
    <col min="10499" max="10499" width="34.25" style="61" customWidth="1"/>
    <col min="10500" max="10500" width="13.125" style="61" customWidth="1"/>
    <col min="10501" max="10752" width="8.75" style="61"/>
    <col min="10753" max="10753" width="57.125" style="61" customWidth="1"/>
    <col min="10754" max="10754" width="12.375" style="61" customWidth="1"/>
    <col min="10755" max="10755" width="34.25" style="61" customWidth="1"/>
    <col min="10756" max="10756" width="13.125" style="61" customWidth="1"/>
    <col min="10757" max="11008" width="8.75" style="61"/>
    <col min="11009" max="11009" width="57.125" style="61" customWidth="1"/>
    <col min="11010" max="11010" width="12.375" style="61" customWidth="1"/>
    <col min="11011" max="11011" width="34.25" style="61" customWidth="1"/>
    <col min="11012" max="11012" width="13.125" style="61" customWidth="1"/>
    <col min="11013" max="11264" width="8.75" style="61"/>
    <col min="11265" max="11265" width="57.125" style="61" customWidth="1"/>
    <col min="11266" max="11266" width="12.375" style="61" customWidth="1"/>
    <col min="11267" max="11267" width="34.25" style="61" customWidth="1"/>
    <col min="11268" max="11268" width="13.125" style="61" customWidth="1"/>
    <col min="11269" max="11520" width="8.75" style="61"/>
    <col min="11521" max="11521" width="57.125" style="61" customWidth="1"/>
    <col min="11522" max="11522" width="12.375" style="61" customWidth="1"/>
    <col min="11523" max="11523" width="34.25" style="61" customWidth="1"/>
    <col min="11524" max="11524" width="13.125" style="61" customWidth="1"/>
    <col min="11525" max="11776" width="8.75" style="61"/>
    <col min="11777" max="11777" width="57.125" style="61" customWidth="1"/>
    <col min="11778" max="11778" width="12.375" style="61" customWidth="1"/>
    <col min="11779" max="11779" width="34.25" style="61" customWidth="1"/>
    <col min="11780" max="11780" width="13.125" style="61" customWidth="1"/>
    <col min="11781" max="12032" width="8.75" style="61"/>
    <col min="12033" max="12033" width="57.125" style="61" customWidth="1"/>
    <col min="12034" max="12034" width="12.375" style="61" customWidth="1"/>
    <col min="12035" max="12035" width="34.25" style="61" customWidth="1"/>
    <col min="12036" max="12036" width="13.125" style="61" customWidth="1"/>
    <col min="12037" max="12288" width="8.75" style="61"/>
    <col min="12289" max="12289" width="57.125" style="61" customWidth="1"/>
    <col min="12290" max="12290" width="12.375" style="61" customWidth="1"/>
    <col min="12291" max="12291" width="34.25" style="61" customWidth="1"/>
    <col min="12292" max="12292" width="13.125" style="61" customWidth="1"/>
    <col min="12293" max="12544" width="8.75" style="61"/>
    <col min="12545" max="12545" width="57.125" style="61" customWidth="1"/>
    <col min="12546" max="12546" width="12.375" style="61" customWidth="1"/>
    <col min="12547" max="12547" width="34.25" style="61" customWidth="1"/>
    <col min="12548" max="12548" width="13.125" style="61" customWidth="1"/>
    <col min="12549" max="12800" width="8.75" style="61"/>
    <col min="12801" max="12801" width="57.125" style="61" customWidth="1"/>
    <col min="12802" max="12802" width="12.375" style="61" customWidth="1"/>
    <col min="12803" max="12803" width="34.25" style="61" customWidth="1"/>
    <col min="12804" max="12804" width="13.125" style="61" customWidth="1"/>
    <col min="12805" max="13056" width="8.75" style="61"/>
    <col min="13057" max="13057" width="57.125" style="61" customWidth="1"/>
    <col min="13058" max="13058" width="12.375" style="61" customWidth="1"/>
    <col min="13059" max="13059" width="34.25" style="61" customWidth="1"/>
    <col min="13060" max="13060" width="13.125" style="61" customWidth="1"/>
    <col min="13061" max="13312" width="8.75" style="61"/>
    <col min="13313" max="13313" width="57.125" style="61" customWidth="1"/>
    <col min="13314" max="13314" width="12.375" style="61" customWidth="1"/>
    <col min="13315" max="13315" width="34.25" style="61" customWidth="1"/>
    <col min="13316" max="13316" width="13.125" style="61" customWidth="1"/>
    <col min="13317" max="13568" width="8.75" style="61"/>
    <col min="13569" max="13569" width="57.125" style="61" customWidth="1"/>
    <col min="13570" max="13570" width="12.375" style="61" customWidth="1"/>
    <col min="13571" max="13571" width="34.25" style="61" customWidth="1"/>
    <col min="13572" max="13572" width="13.125" style="61" customWidth="1"/>
    <col min="13573" max="13824" width="8.75" style="61"/>
    <col min="13825" max="13825" width="57.125" style="61" customWidth="1"/>
    <col min="13826" max="13826" width="12.375" style="61" customWidth="1"/>
    <col min="13827" max="13827" width="34.25" style="61" customWidth="1"/>
    <col min="13828" max="13828" width="13.125" style="61" customWidth="1"/>
    <col min="13829" max="14080" width="8.75" style="61"/>
    <col min="14081" max="14081" width="57.125" style="61" customWidth="1"/>
    <col min="14082" max="14082" width="12.375" style="61" customWidth="1"/>
    <col min="14083" max="14083" width="34.25" style="61" customWidth="1"/>
    <col min="14084" max="14084" width="13.125" style="61" customWidth="1"/>
    <col min="14085" max="14336" width="8.75" style="61"/>
    <col min="14337" max="14337" width="57.125" style="61" customWidth="1"/>
    <col min="14338" max="14338" width="12.375" style="61" customWidth="1"/>
    <col min="14339" max="14339" width="34.25" style="61" customWidth="1"/>
    <col min="14340" max="14340" width="13.125" style="61" customWidth="1"/>
    <col min="14341" max="14592" width="8.75" style="61"/>
    <col min="14593" max="14593" width="57.125" style="61" customWidth="1"/>
    <col min="14594" max="14594" width="12.375" style="61" customWidth="1"/>
    <col min="14595" max="14595" width="34.25" style="61" customWidth="1"/>
    <col min="14596" max="14596" width="13.125" style="61" customWidth="1"/>
    <col min="14597" max="14848" width="8.75" style="61"/>
    <col min="14849" max="14849" width="57.125" style="61" customWidth="1"/>
    <col min="14850" max="14850" width="12.375" style="61" customWidth="1"/>
    <col min="14851" max="14851" width="34.25" style="61" customWidth="1"/>
    <col min="14852" max="14852" width="13.125" style="61" customWidth="1"/>
    <col min="14853" max="15104" width="8.75" style="61"/>
    <col min="15105" max="15105" width="57.125" style="61" customWidth="1"/>
    <col min="15106" max="15106" width="12.375" style="61" customWidth="1"/>
    <col min="15107" max="15107" width="34.25" style="61" customWidth="1"/>
    <col min="15108" max="15108" width="13.125" style="61" customWidth="1"/>
    <col min="15109" max="15360" width="8.75" style="61"/>
    <col min="15361" max="15361" width="57.125" style="61" customWidth="1"/>
    <col min="15362" max="15362" width="12.375" style="61" customWidth="1"/>
    <col min="15363" max="15363" width="34.25" style="61" customWidth="1"/>
    <col min="15364" max="15364" width="13.125" style="61" customWidth="1"/>
    <col min="15365" max="15616" width="8.75" style="61"/>
    <col min="15617" max="15617" width="57.125" style="61" customWidth="1"/>
    <col min="15618" max="15618" width="12.375" style="61" customWidth="1"/>
    <col min="15619" max="15619" width="34.25" style="61" customWidth="1"/>
    <col min="15620" max="15620" width="13.125" style="61" customWidth="1"/>
    <col min="15621" max="15872" width="8.75" style="61"/>
    <col min="15873" max="15873" width="57.125" style="61" customWidth="1"/>
    <col min="15874" max="15874" width="12.375" style="61" customWidth="1"/>
    <col min="15875" max="15875" width="34.25" style="61" customWidth="1"/>
    <col min="15876" max="15876" width="13.125" style="61" customWidth="1"/>
    <col min="15877" max="16128" width="8.75" style="61"/>
    <col min="16129" max="16129" width="57.125" style="61" customWidth="1"/>
    <col min="16130" max="16130" width="12.375" style="61" customWidth="1"/>
    <col min="16131" max="16131" width="34.25" style="61" customWidth="1"/>
    <col min="16132" max="16132" width="13.125" style="61" customWidth="1"/>
    <col min="16133" max="16384" width="8.75" style="61"/>
  </cols>
  <sheetData>
    <row r="1" spans="1:4" ht="32.1" customHeight="1">
      <c r="A1" s="275" t="s">
        <v>3020</v>
      </c>
      <c r="B1" s="275"/>
      <c r="C1" s="275"/>
      <c r="D1" s="275"/>
    </row>
    <row r="2" spans="1:4" ht="24" customHeight="1">
      <c r="A2" s="61" t="s">
        <v>426</v>
      </c>
      <c r="D2" s="101" t="s">
        <v>108</v>
      </c>
    </row>
    <row r="3" spans="1:4" s="58" customFormat="1" ht="18" customHeight="1">
      <c r="A3" s="276" t="s">
        <v>427</v>
      </c>
      <c r="B3" s="276"/>
      <c r="C3" s="277" t="s">
        <v>428</v>
      </c>
      <c r="D3" s="277"/>
    </row>
    <row r="4" spans="1:4" s="99" customFormat="1" ht="18" customHeight="1">
      <c r="A4" s="64" t="s">
        <v>6</v>
      </c>
      <c r="B4" s="102" t="s">
        <v>194</v>
      </c>
      <c r="C4" s="102" t="s">
        <v>6</v>
      </c>
      <c r="D4" s="102" t="s">
        <v>194</v>
      </c>
    </row>
    <row r="5" spans="1:4">
      <c r="A5" s="103" t="s">
        <v>429</v>
      </c>
      <c r="B5" s="66">
        <f>B6+B53+B73+B85+B206+B269+B275+B279+B293+B302+B308+B317+B326+B329+B332+B335+B346+B350+B353+B356</f>
        <v>25952</v>
      </c>
      <c r="C5" s="65" t="s">
        <v>211</v>
      </c>
      <c r="D5" s="66">
        <f>SUM(D6,D18,D27,D39,D51,D62,D73,D85,D94,D104,D119,D128,D139,D151,D161,D174,D181,D188,D197,D203,D210,D218,D225,D231,D237,D243,D249,D255)</f>
        <v>24718</v>
      </c>
    </row>
    <row r="6" spans="1:4">
      <c r="A6" s="103" t="s">
        <v>430</v>
      </c>
      <c r="B6" s="66">
        <f>SUM(B7,B32,B36,B39,B50)</f>
        <v>7064</v>
      </c>
      <c r="C6" s="65" t="s">
        <v>212</v>
      </c>
      <c r="D6" s="226">
        <f>SUM(D7:D17)</f>
        <v>1014</v>
      </c>
    </row>
    <row r="7" spans="1:4">
      <c r="A7" s="103" t="s">
        <v>431</v>
      </c>
      <c r="B7" s="215">
        <f>SUM(B8:B31)</f>
        <v>3293</v>
      </c>
      <c r="C7" s="67" t="s">
        <v>432</v>
      </c>
      <c r="D7" s="66">
        <v>750</v>
      </c>
    </row>
    <row r="8" spans="1:4">
      <c r="A8" s="104" t="s">
        <v>433</v>
      </c>
      <c r="B8" s="66">
        <v>764</v>
      </c>
      <c r="C8" s="67" t="s">
        <v>434</v>
      </c>
      <c r="D8" s="66">
        <v>1</v>
      </c>
    </row>
    <row r="9" spans="1:4">
      <c r="A9" s="104" t="s">
        <v>435</v>
      </c>
      <c r="B9" s="66">
        <v>0</v>
      </c>
      <c r="C9" s="67" t="s">
        <v>436</v>
      </c>
      <c r="D9" s="66">
        <v>0</v>
      </c>
    </row>
    <row r="10" spans="1:4">
      <c r="A10" s="104" t="s">
        <v>437</v>
      </c>
      <c r="B10" s="66">
        <v>1038</v>
      </c>
      <c r="C10" s="67" t="s">
        <v>438</v>
      </c>
      <c r="D10" s="66">
        <v>119</v>
      </c>
    </row>
    <row r="11" spans="1:4">
      <c r="A11" s="104" t="s">
        <v>439</v>
      </c>
      <c r="B11" s="66">
        <v>0</v>
      </c>
      <c r="C11" s="67" t="s">
        <v>440</v>
      </c>
      <c r="D11" s="66">
        <v>2</v>
      </c>
    </row>
    <row r="12" spans="1:4">
      <c r="A12" s="104" t="s">
        <v>441</v>
      </c>
      <c r="B12" s="66">
        <v>105</v>
      </c>
      <c r="C12" s="67" t="s">
        <v>442</v>
      </c>
      <c r="D12" s="66">
        <v>8</v>
      </c>
    </row>
    <row r="13" spans="1:4">
      <c r="A13" s="104" t="s">
        <v>443</v>
      </c>
      <c r="B13" s="66">
        <v>1319</v>
      </c>
      <c r="C13" s="67" t="s">
        <v>444</v>
      </c>
      <c r="D13" s="66">
        <v>27</v>
      </c>
    </row>
    <row r="14" spans="1:4">
      <c r="A14" s="104" t="s">
        <v>445</v>
      </c>
      <c r="B14" s="66">
        <v>216</v>
      </c>
      <c r="C14" s="67" t="s">
        <v>446</v>
      </c>
      <c r="D14" s="66">
        <v>105</v>
      </c>
    </row>
    <row r="15" spans="1:4">
      <c r="A15" s="104" t="s">
        <v>447</v>
      </c>
      <c r="B15" s="66">
        <v>20</v>
      </c>
      <c r="C15" s="67" t="s">
        <v>448</v>
      </c>
      <c r="D15" s="66">
        <v>0</v>
      </c>
    </row>
    <row r="16" spans="1:4">
      <c r="A16" s="104" t="s">
        <v>449</v>
      </c>
      <c r="B16" s="66">
        <v>-22</v>
      </c>
      <c r="C16" s="67" t="s">
        <v>450</v>
      </c>
      <c r="D16" s="66">
        <v>0</v>
      </c>
    </row>
    <row r="17" spans="1:4">
      <c r="A17" s="104" t="s">
        <v>451</v>
      </c>
      <c r="B17" s="66">
        <v>0</v>
      </c>
      <c r="C17" s="67" t="s">
        <v>452</v>
      </c>
      <c r="D17" s="66">
        <v>2</v>
      </c>
    </row>
    <row r="18" spans="1:4">
      <c r="A18" s="104" t="s">
        <v>453</v>
      </c>
      <c r="B18" s="66">
        <v>0</v>
      </c>
      <c r="C18" s="65" t="s">
        <v>213</v>
      </c>
      <c r="D18" s="226">
        <f>SUM(D19:D26)</f>
        <v>415</v>
      </c>
    </row>
    <row r="19" spans="1:4">
      <c r="A19" s="104" t="s">
        <v>454</v>
      </c>
      <c r="B19" s="66">
        <v>-34</v>
      </c>
      <c r="C19" s="67" t="s">
        <v>432</v>
      </c>
      <c r="D19" s="66">
        <v>324</v>
      </c>
    </row>
    <row r="20" spans="1:4">
      <c r="A20" s="104" t="s">
        <v>455</v>
      </c>
      <c r="B20" s="66">
        <v>0</v>
      </c>
      <c r="C20" s="67" t="s">
        <v>434</v>
      </c>
      <c r="D20" s="66">
        <v>41</v>
      </c>
    </row>
    <row r="21" spans="1:4">
      <c r="A21" s="104" t="s">
        <v>456</v>
      </c>
      <c r="B21" s="66">
        <v>0</v>
      </c>
      <c r="C21" s="67" t="s">
        <v>436</v>
      </c>
      <c r="D21" s="66">
        <v>0</v>
      </c>
    </row>
    <row r="22" spans="1:4">
      <c r="A22" s="104" t="s">
        <v>457</v>
      </c>
      <c r="B22" s="66">
        <v>-119</v>
      </c>
      <c r="C22" s="67" t="s">
        <v>458</v>
      </c>
      <c r="D22" s="66">
        <v>25</v>
      </c>
    </row>
    <row r="23" spans="1:4">
      <c r="A23" s="104" t="s">
        <v>459</v>
      </c>
      <c r="B23" s="66">
        <v>0</v>
      </c>
      <c r="C23" s="67" t="s">
        <v>460</v>
      </c>
      <c r="D23" s="66">
        <v>5</v>
      </c>
    </row>
    <row r="24" spans="1:4">
      <c r="A24" s="104" t="s">
        <v>461</v>
      </c>
      <c r="B24" s="66">
        <v>0</v>
      </c>
      <c r="C24" s="67" t="s">
        <v>462</v>
      </c>
      <c r="D24" s="66">
        <v>4</v>
      </c>
    </row>
    <row r="25" spans="1:4">
      <c r="A25" s="104" t="s">
        <v>463</v>
      </c>
      <c r="B25" s="66">
        <v>6</v>
      </c>
      <c r="C25" s="67" t="s">
        <v>450</v>
      </c>
      <c r="D25" s="66">
        <v>0</v>
      </c>
    </row>
    <row r="26" spans="1:4">
      <c r="A26" s="104" t="s">
        <v>464</v>
      </c>
      <c r="B26" s="66">
        <v>0</v>
      </c>
      <c r="C26" s="67" t="s">
        <v>465</v>
      </c>
      <c r="D26" s="66">
        <v>16</v>
      </c>
    </row>
    <row r="27" spans="1:4">
      <c r="A27" s="104" t="s">
        <v>466</v>
      </c>
      <c r="B27" s="66">
        <v>0</v>
      </c>
      <c r="C27" s="65" t="s">
        <v>214</v>
      </c>
      <c r="D27" s="226">
        <f>SUM(D28:D38)</f>
        <v>7988</v>
      </c>
    </row>
    <row r="28" spans="1:4">
      <c r="A28" s="104" t="s">
        <v>467</v>
      </c>
      <c r="B28" s="66">
        <v>0</v>
      </c>
      <c r="C28" s="67" t="s">
        <v>432</v>
      </c>
      <c r="D28" s="66">
        <v>6241</v>
      </c>
    </row>
    <row r="29" spans="1:4">
      <c r="A29" s="104" t="s">
        <v>468</v>
      </c>
      <c r="B29" s="66">
        <v>0</v>
      </c>
      <c r="C29" s="67" t="s">
        <v>434</v>
      </c>
      <c r="D29" s="66">
        <v>691</v>
      </c>
    </row>
    <row r="30" spans="1:4">
      <c r="A30" s="104" t="s">
        <v>469</v>
      </c>
      <c r="B30" s="66">
        <v>0</v>
      </c>
      <c r="C30" s="67" t="s">
        <v>436</v>
      </c>
      <c r="D30" s="66">
        <v>408</v>
      </c>
    </row>
    <row r="31" spans="1:4">
      <c r="A31" s="104" t="s">
        <v>470</v>
      </c>
      <c r="B31" s="66"/>
      <c r="C31" s="67" t="s">
        <v>471</v>
      </c>
      <c r="D31" s="66">
        <v>0</v>
      </c>
    </row>
    <row r="32" spans="1:4">
      <c r="A32" s="103" t="s">
        <v>472</v>
      </c>
      <c r="B32" s="66">
        <f>SUM(B33:B35)</f>
        <v>0</v>
      </c>
      <c r="C32" s="67" t="s">
        <v>473</v>
      </c>
      <c r="D32" s="66">
        <v>266</v>
      </c>
    </row>
    <row r="33" spans="1:4">
      <c r="A33" s="104" t="s">
        <v>474</v>
      </c>
      <c r="B33" s="66">
        <v>0</v>
      </c>
      <c r="C33" s="67" t="s">
        <v>475</v>
      </c>
      <c r="D33" s="66">
        <v>144</v>
      </c>
    </row>
    <row r="34" spans="1:4">
      <c r="A34" s="104" t="s">
        <v>476</v>
      </c>
      <c r="B34" s="66">
        <v>0</v>
      </c>
      <c r="C34" s="67" t="s">
        <v>477</v>
      </c>
      <c r="D34" s="66">
        <v>45</v>
      </c>
    </row>
    <row r="35" spans="1:4">
      <c r="A35" s="104" t="s">
        <v>478</v>
      </c>
      <c r="B35" s="66">
        <v>0</v>
      </c>
      <c r="C35" s="67" t="s">
        <v>479</v>
      </c>
      <c r="D35" s="66">
        <v>78</v>
      </c>
    </row>
    <row r="36" spans="1:4">
      <c r="A36" s="103" t="s">
        <v>480</v>
      </c>
      <c r="B36" s="66">
        <f>B37+B38</f>
        <v>0</v>
      </c>
      <c r="C36" s="67" t="s">
        <v>481</v>
      </c>
      <c r="D36" s="66">
        <v>0</v>
      </c>
    </row>
    <row r="37" spans="1:4">
      <c r="A37" s="104" t="s">
        <v>482</v>
      </c>
      <c r="B37" s="66">
        <v>0</v>
      </c>
      <c r="C37" s="67" t="s">
        <v>450</v>
      </c>
      <c r="D37" s="66">
        <v>18</v>
      </c>
    </row>
    <row r="38" spans="1:4">
      <c r="A38" s="104" t="s">
        <v>483</v>
      </c>
      <c r="B38" s="66">
        <v>0</v>
      </c>
      <c r="C38" s="67" t="s">
        <v>484</v>
      </c>
      <c r="D38" s="66">
        <v>97</v>
      </c>
    </row>
    <row r="39" spans="1:4">
      <c r="A39" s="103" t="s">
        <v>485</v>
      </c>
      <c r="B39" s="66">
        <f>SUM(B40:B49)</f>
        <v>3771</v>
      </c>
      <c r="C39" s="65" t="s">
        <v>215</v>
      </c>
      <c r="D39" s="226">
        <f>SUM(D40:D50)</f>
        <v>441</v>
      </c>
    </row>
    <row r="40" spans="1:4">
      <c r="A40" s="104" t="s">
        <v>486</v>
      </c>
      <c r="B40" s="66">
        <v>3765</v>
      </c>
      <c r="C40" s="67" t="s">
        <v>432</v>
      </c>
      <c r="D40" s="66">
        <v>415</v>
      </c>
    </row>
    <row r="41" spans="1:4">
      <c r="A41" s="104" t="s">
        <v>487</v>
      </c>
      <c r="B41" s="66">
        <v>0</v>
      </c>
      <c r="C41" s="67" t="s">
        <v>434</v>
      </c>
      <c r="D41" s="66">
        <v>1</v>
      </c>
    </row>
    <row r="42" spans="1:4">
      <c r="A42" s="104" t="s">
        <v>488</v>
      </c>
      <c r="B42" s="66">
        <v>0</v>
      </c>
      <c r="C42" s="67" t="s">
        <v>436</v>
      </c>
      <c r="D42" s="66">
        <v>0</v>
      </c>
    </row>
    <row r="43" spans="1:4">
      <c r="A43" s="104" t="s">
        <v>489</v>
      </c>
      <c r="B43" s="66">
        <v>6</v>
      </c>
      <c r="C43" s="67" t="s">
        <v>490</v>
      </c>
      <c r="D43" s="66">
        <v>0</v>
      </c>
    </row>
    <row r="44" spans="1:4">
      <c r="A44" s="104" t="s">
        <v>491</v>
      </c>
      <c r="B44" s="66">
        <v>0</v>
      </c>
      <c r="C44" s="67" t="s">
        <v>492</v>
      </c>
      <c r="D44" s="66">
        <v>0</v>
      </c>
    </row>
    <row r="45" spans="1:4">
      <c r="A45" s="104" t="s">
        <v>493</v>
      </c>
      <c r="B45" s="66">
        <v>0</v>
      </c>
      <c r="C45" s="67" t="s">
        <v>494</v>
      </c>
      <c r="D45" s="66">
        <v>0</v>
      </c>
    </row>
    <row r="46" spans="1:4">
      <c r="A46" s="104" t="s">
        <v>495</v>
      </c>
      <c r="B46" s="66">
        <v>0</v>
      </c>
      <c r="C46" s="67" t="s">
        <v>496</v>
      </c>
      <c r="D46" s="66">
        <v>0</v>
      </c>
    </row>
    <row r="47" spans="1:4">
      <c r="A47" s="104" t="s">
        <v>497</v>
      </c>
      <c r="B47" s="66">
        <v>0</v>
      </c>
      <c r="C47" s="67" t="s">
        <v>498</v>
      </c>
      <c r="D47" s="66">
        <v>2</v>
      </c>
    </row>
    <row r="48" spans="1:4">
      <c r="A48" s="104" t="s">
        <v>499</v>
      </c>
      <c r="B48" s="66"/>
      <c r="C48" s="67" t="s">
        <v>500</v>
      </c>
      <c r="D48" s="66">
        <v>0</v>
      </c>
    </row>
    <row r="49" spans="1:4">
      <c r="A49" s="104" t="s">
        <v>501</v>
      </c>
      <c r="B49" s="66">
        <v>0</v>
      </c>
      <c r="C49" s="67" t="s">
        <v>450</v>
      </c>
      <c r="D49" s="66">
        <v>10</v>
      </c>
    </row>
    <row r="50" spans="1:4">
      <c r="A50" s="103" t="s">
        <v>502</v>
      </c>
      <c r="B50" s="66">
        <f>SUM(B51:B52)</f>
        <v>0</v>
      </c>
      <c r="C50" s="67" t="s">
        <v>503</v>
      </c>
      <c r="D50" s="66">
        <v>13</v>
      </c>
    </row>
    <row r="51" spans="1:4">
      <c r="A51" s="104" t="s">
        <v>504</v>
      </c>
      <c r="B51" s="66">
        <v>0</v>
      </c>
      <c r="C51" s="65" t="s">
        <v>216</v>
      </c>
      <c r="D51" s="226">
        <f>SUM(D52:D61)</f>
        <v>486</v>
      </c>
    </row>
    <row r="52" spans="1:4">
      <c r="A52" s="104" t="s">
        <v>505</v>
      </c>
      <c r="B52" s="66">
        <v>0</v>
      </c>
      <c r="C52" s="67" t="s">
        <v>432</v>
      </c>
      <c r="D52" s="66">
        <v>155</v>
      </c>
    </row>
    <row r="53" spans="1:4">
      <c r="A53" s="103" t="s">
        <v>506</v>
      </c>
      <c r="B53" s="66">
        <f>SUM(B54,B66,B72)</f>
        <v>0</v>
      </c>
      <c r="C53" s="67" t="s">
        <v>434</v>
      </c>
      <c r="D53" s="66">
        <v>3</v>
      </c>
    </row>
    <row r="54" spans="1:4">
      <c r="A54" s="103" t="s">
        <v>507</v>
      </c>
      <c r="B54" s="66">
        <f>SUM(B55:B65)</f>
        <v>0</v>
      </c>
      <c r="C54" s="67" t="s">
        <v>436</v>
      </c>
      <c r="D54" s="66">
        <v>0</v>
      </c>
    </row>
    <row r="55" spans="1:4">
      <c r="A55" s="104" t="s">
        <v>508</v>
      </c>
      <c r="B55" s="66">
        <v>0</v>
      </c>
      <c r="C55" s="67" t="s">
        <v>509</v>
      </c>
      <c r="D55" s="66">
        <v>0</v>
      </c>
    </row>
    <row r="56" spans="1:4">
      <c r="A56" s="104" t="s">
        <v>510</v>
      </c>
      <c r="B56" s="66">
        <v>0</v>
      </c>
      <c r="C56" s="67" t="s">
        <v>511</v>
      </c>
      <c r="D56" s="66">
        <v>43</v>
      </c>
    </row>
    <row r="57" spans="1:4">
      <c r="A57" s="104" t="s">
        <v>512</v>
      </c>
      <c r="B57" s="66">
        <v>0</v>
      </c>
      <c r="C57" s="67" t="s">
        <v>513</v>
      </c>
      <c r="D57" s="66">
        <v>0</v>
      </c>
    </row>
    <row r="58" spans="1:4">
      <c r="A58" s="104" t="s">
        <v>514</v>
      </c>
      <c r="B58" s="66">
        <v>0</v>
      </c>
      <c r="C58" s="67" t="s">
        <v>515</v>
      </c>
      <c r="D58" s="66">
        <v>207</v>
      </c>
    </row>
    <row r="59" spans="1:4">
      <c r="A59" s="104" t="s">
        <v>516</v>
      </c>
      <c r="B59" s="66">
        <v>0</v>
      </c>
      <c r="C59" s="67" t="s">
        <v>517</v>
      </c>
      <c r="D59" s="66">
        <v>16</v>
      </c>
    </row>
    <row r="60" spans="1:4">
      <c r="A60" s="104" t="s">
        <v>518</v>
      </c>
      <c r="B60" s="66">
        <v>0</v>
      </c>
      <c r="C60" s="67" t="s">
        <v>450</v>
      </c>
      <c r="D60" s="66">
        <v>62</v>
      </c>
    </row>
    <row r="61" spans="1:4">
      <c r="A61" s="104" t="s">
        <v>519</v>
      </c>
      <c r="B61" s="66">
        <v>0</v>
      </c>
      <c r="C61" s="67" t="s">
        <v>520</v>
      </c>
      <c r="D61" s="66">
        <v>0</v>
      </c>
    </row>
    <row r="62" spans="1:4">
      <c r="A62" s="104" t="s">
        <v>521</v>
      </c>
      <c r="B62" s="66">
        <v>0</v>
      </c>
      <c r="C62" s="65" t="s">
        <v>217</v>
      </c>
      <c r="D62" s="226">
        <f>SUM(D63:D72)</f>
        <v>3526</v>
      </c>
    </row>
    <row r="63" spans="1:4">
      <c r="A63" s="104" t="s">
        <v>522</v>
      </c>
      <c r="B63" s="66">
        <v>0</v>
      </c>
      <c r="C63" s="67" t="s">
        <v>432</v>
      </c>
      <c r="D63" s="66">
        <v>1469</v>
      </c>
    </row>
    <row r="64" spans="1:4">
      <c r="A64" s="104" t="s">
        <v>523</v>
      </c>
      <c r="B64" s="66">
        <v>0</v>
      </c>
      <c r="C64" s="67" t="s">
        <v>434</v>
      </c>
      <c r="D64" s="66">
        <v>230</v>
      </c>
    </row>
    <row r="65" spans="1:4">
      <c r="A65" s="104" t="s">
        <v>524</v>
      </c>
      <c r="B65" s="66">
        <v>0</v>
      </c>
      <c r="C65" s="67" t="s">
        <v>436</v>
      </c>
      <c r="D65" s="66">
        <v>0</v>
      </c>
    </row>
    <row r="66" spans="1:4">
      <c r="A66" s="103" t="s">
        <v>525</v>
      </c>
      <c r="B66" s="66">
        <f>SUM(B67:B71)</f>
        <v>0</v>
      </c>
      <c r="C66" s="67" t="s">
        <v>526</v>
      </c>
      <c r="D66" s="66">
        <v>10</v>
      </c>
    </row>
    <row r="67" spans="1:4">
      <c r="A67" s="104" t="s">
        <v>527</v>
      </c>
      <c r="B67" s="66">
        <v>0</v>
      </c>
      <c r="C67" s="67" t="s">
        <v>528</v>
      </c>
      <c r="D67" s="66">
        <v>46</v>
      </c>
    </row>
    <row r="68" spans="1:4">
      <c r="A68" s="104" t="s">
        <v>529</v>
      </c>
      <c r="B68" s="66">
        <v>0</v>
      </c>
      <c r="C68" s="67" t="s">
        <v>530</v>
      </c>
      <c r="D68" s="66">
        <v>3</v>
      </c>
    </row>
    <row r="69" spans="1:4">
      <c r="A69" s="104" t="s">
        <v>531</v>
      </c>
      <c r="B69" s="66">
        <v>0</v>
      </c>
      <c r="C69" s="67" t="s">
        <v>532</v>
      </c>
      <c r="D69" s="66">
        <v>78</v>
      </c>
    </row>
    <row r="70" spans="1:4">
      <c r="A70" s="104" t="s">
        <v>533</v>
      </c>
      <c r="B70" s="66">
        <v>0</v>
      </c>
      <c r="C70" s="67" t="s">
        <v>534</v>
      </c>
      <c r="D70" s="66">
        <v>291</v>
      </c>
    </row>
    <row r="71" spans="1:4">
      <c r="A71" s="104" t="s">
        <v>535</v>
      </c>
      <c r="B71" s="66">
        <v>0</v>
      </c>
      <c r="C71" s="67" t="s">
        <v>450</v>
      </c>
      <c r="D71" s="66">
        <v>299</v>
      </c>
    </row>
    <row r="72" spans="1:4">
      <c r="A72" s="103" t="s">
        <v>536</v>
      </c>
      <c r="B72" s="66">
        <v>0</v>
      </c>
      <c r="C72" s="67" t="s">
        <v>537</v>
      </c>
      <c r="D72" s="66">
        <v>1100</v>
      </c>
    </row>
    <row r="73" spans="1:4">
      <c r="A73" s="103" t="s">
        <v>538</v>
      </c>
      <c r="B73" s="215">
        <f>SUM(B74,B75,B78:B84)</f>
        <v>120</v>
      </c>
      <c r="C73" s="65" t="s">
        <v>218</v>
      </c>
      <c r="D73" s="226">
        <f>SUM(D74:D84)</f>
        <v>877</v>
      </c>
    </row>
    <row r="74" spans="1:4">
      <c r="A74" s="103" t="s">
        <v>539</v>
      </c>
      <c r="B74" s="66">
        <v>0</v>
      </c>
      <c r="C74" s="67" t="s">
        <v>432</v>
      </c>
      <c r="D74" s="66">
        <v>0</v>
      </c>
    </row>
    <row r="75" spans="1:4">
      <c r="A75" s="103" t="s">
        <v>540</v>
      </c>
      <c r="B75" s="66">
        <f>SUM(B76:B77)</f>
        <v>0</v>
      </c>
      <c r="C75" s="67" t="s">
        <v>434</v>
      </c>
      <c r="D75" s="66">
        <v>0</v>
      </c>
    </row>
    <row r="76" spans="1:4">
      <c r="A76" s="104" t="s">
        <v>541</v>
      </c>
      <c r="B76" s="66">
        <v>0</v>
      </c>
      <c r="C76" s="67" t="s">
        <v>436</v>
      </c>
      <c r="D76" s="66">
        <v>0</v>
      </c>
    </row>
    <row r="77" spans="1:4">
      <c r="A77" s="104" t="s">
        <v>542</v>
      </c>
      <c r="B77" s="66">
        <v>0</v>
      </c>
      <c r="C77" s="67" t="s">
        <v>543</v>
      </c>
      <c r="D77" s="66">
        <v>0</v>
      </c>
    </row>
    <row r="78" spans="1:4">
      <c r="A78" s="103" t="s">
        <v>544</v>
      </c>
      <c r="B78" s="66">
        <v>119</v>
      </c>
      <c r="C78" s="67" t="s">
        <v>545</v>
      </c>
      <c r="D78" s="66">
        <v>0</v>
      </c>
    </row>
    <row r="79" spans="1:4">
      <c r="A79" s="103" t="s">
        <v>546</v>
      </c>
      <c r="B79" s="66">
        <v>1</v>
      </c>
      <c r="C79" s="67" t="s">
        <v>547</v>
      </c>
      <c r="D79" s="66">
        <v>0</v>
      </c>
    </row>
    <row r="80" spans="1:4">
      <c r="A80" s="103" t="s">
        <v>548</v>
      </c>
      <c r="B80" s="66">
        <v>0</v>
      </c>
      <c r="C80" s="67" t="s">
        <v>549</v>
      </c>
      <c r="D80" s="66">
        <v>0</v>
      </c>
    </row>
    <row r="81" spans="1:4">
      <c r="A81" s="103" t="s">
        <v>550</v>
      </c>
      <c r="B81" s="66">
        <v>0</v>
      </c>
      <c r="C81" s="67" t="s">
        <v>551</v>
      </c>
      <c r="D81" s="66">
        <v>0</v>
      </c>
    </row>
    <row r="82" spans="1:4">
      <c r="A82" s="103" t="s">
        <v>552</v>
      </c>
      <c r="B82" s="66">
        <v>0</v>
      </c>
      <c r="C82" s="67" t="s">
        <v>532</v>
      </c>
      <c r="D82" s="66">
        <v>0</v>
      </c>
    </row>
    <row r="83" spans="1:4">
      <c r="A83" s="103" t="s">
        <v>553</v>
      </c>
      <c r="B83" s="66"/>
      <c r="C83" s="67" t="s">
        <v>450</v>
      </c>
      <c r="D83" s="66">
        <v>0</v>
      </c>
    </row>
    <row r="84" spans="1:4">
      <c r="A84" s="103" t="s">
        <v>554</v>
      </c>
      <c r="B84" s="66">
        <v>0</v>
      </c>
      <c r="C84" s="67" t="s">
        <v>555</v>
      </c>
      <c r="D84" s="66">
        <v>877</v>
      </c>
    </row>
    <row r="85" spans="1:4">
      <c r="A85" s="103" t="s">
        <v>556</v>
      </c>
      <c r="B85" s="215">
        <f>SUM(B86:B102,B106:B111,B115,B120:B121,B125:B131,B146:B147,B150:B152,B157,B162,B167,B172,B177,B182,B187,B192,B197,B202)</f>
        <v>1824</v>
      </c>
      <c r="C85" s="65" t="s">
        <v>219</v>
      </c>
      <c r="D85" s="226">
        <f>SUM(D86:D93)</f>
        <v>439</v>
      </c>
    </row>
    <row r="86" spans="1:4">
      <c r="A86" s="103" t="s">
        <v>557</v>
      </c>
      <c r="B86" s="66">
        <v>0</v>
      </c>
      <c r="C86" s="67" t="s">
        <v>432</v>
      </c>
      <c r="D86" s="66">
        <v>224</v>
      </c>
    </row>
    <row r="87" spans="1:4">
      <c r="A87" s="103" t="s">
        <v>558</v>
      </c>
      <c r="B87" s="66">
        <v>0</v>
      </c>
      <c r="C87" s="67" t="s">
        <v>434</v>
      </c>
      <c r="D87" s="66">
        <v>0</v>
      </c>
    </row>
    <row r="88" spans="1:4">
      <c r="A88" s="103" t="s">
        <v>559</v>
      </c>
      <c r="B88" s="66">
        <v>0</v>
      </c>
      <c r="C88" s="67" t="s">
        <v>436</v>
      </c>
      <c r="D88" s="66">
        <v>0</v>
      </c>
    </row>
    <row r="89" spans="1:4">
      <c r="A89" s="103" t="s">
        <v>560</v>
      </c>
      <c r="B89" s="66">
        <v>0</v>
      </c>
      <c r="C89" s="67" t="s">
        <v>561</v>
      </c>
      <c r="D89" s="66">
        <v>215</v>
      </c>
    </row>
    <row r="90" spans="1:4">
      <c r="A90" s="103" t="s">
        <v>562</v>
      </c>
      <c r="B90" s="66">
        <v>0</v>
      </c>
      <c r="C90" s="67" t="s">
        <v>563</v>
      </c>
      <c r="D90" s="66">
        <v>0</v>
      </c>
    </row>
    <row r="91" spans="1:4">
      <c r="A91" s="103" t="s">
        <v>564</v>
      </c>
      <c r="B91" s="66">
        <v>0</v>
      </c>
      <c r="C91" s="67" t="s">
        <v>532</v>
      </c>
      <c r="D91" s="66">
        <v>0</v>
      </c>
    </row>
    <row r="92" spans="1:4">
      <c r="A92" s="103" t="s">
        <v>565</v>
      </c>
      <c r="B92" s="66">
        <v>0</v>
      </c>
      <c r="C92" s="67" t="s">
        <v>450</v>
      </c>
      <c r="D92" s="66">
        <v>0</v>
      </c>
    </row>
    <row r="93" spans="1:4">
      <c r="A93" s="103" t="s">
        <v>566</v>
      </c>
      <c r="B93" s="66">
        <v>0</v>
      </c>
      <c r="C93" s="67" t="s">
        <v>567</v>
      </c>
      <c r="D93" s="66">
        <v>0</v>
      </c>
    </row>
    <row r="94" spans="1:4">
      <c r="A94" s="103" t="s">
        <v>568</v>
      </c>
      <c r="B94" s="66">
        <v>0</v>
      </c>
      <c r="C94" s="65" t="s">
        <v>220</v>
      </c>
      <c r="D94" s="66">
        <f>SUM(D95:D103)</f>
        <v>0</v>
      </c>
    </row>
    <row r="95" spans="1:4">
      <c r="A95" s="103" t="s">
        <v>569</v>
      </c>
      <c r="B95" s="66">
        <v>0</v>
      </c>
      <c r="C95" s="67" t="s">
        <v>432</v>
      </c>
      <c r="D95" s="66">
        <v>0</v>
      </c>
    </row>
    <row r="96" spans="1:4">
      <c r="A96" s="103" t="s">
        <v>570</v>
      </c>
      <c r="B96" s="66">
        <v>0</v>
      </c>
      <c r="C96" s="67" t="s">
        <v>434</v>
      </c>
      <c r="D96" s="66">
        <v>0</v>
      </c>
    </row>
    <row r="97" spans="1:4">
      <c r="A97" s="103" t="s">
        <v>571</v>
      </c>
      <c r="B97" s="66">
        <v>0</v>
      </c>
      <c r="C97" s="67" t="s">
        <v>436</v>
      </c>
      <c r="D97" s="66">
        <v>0</v>
      </c>
    </row>
    <row r="98" spans="1:4">
      <c r="A98" s="103" t="s">
        <v>572</v>
      </c>
      <c r="B98" s="66">
        <v>0</v>
      </c>
      <c r="C98" s="67" t="s">
        <v>573</v>
      </c>
      <c r="D98" s="66">
        <v>0</v>
      </c>
    </row>
    <row r="99" spans="1:4">
      <c r="A99" s="103" t="s">
        <v>574</v>
      </c>
      <c r="B99" s="66">
        <v>0</v>
      </c>
      <c r="C99" s="67" t="s">
        <v>575</v>
      </c>
      <c r="D99" s="66">
        <v>0</v>
      </c>
    </row>
    <row r="100" spans="1:4">
      <c r="A100" s="103" t="s">
        <v>576</v>
      </c>
      <c r="B100" s="66">
        <v>0</v>
      </c>
      <c r="C100" s="67" t="s">
        <v>577</v>
      </c>
      <c r="D100" s="66">
        <v>0</v>
      </c>
    </row>
    <row r="101" spans="1:4">
      <c r="A101" s="103" t="s">
        <v>578</v>
      </c>
      <c r="B101" s="66">
        <v>0</v>
      </c>
      <c r="C101" s="67" t="s">
        <v>532</v>
      </c>
      <c r="D101" s="66">
        <v>0</v>
      </c>
    </row>
    <row r="102" spans="1:4">
      <c r="A102" s="103" t="s">
        <v>579</v>
      </c>
      <c r="B102" s="66">
        <f>SUM(B103:B105)</f>
        <v>0</v>
      </c>
      <c r="C102" s="67" t="s">
        <v>450</v>
      </c>
      <c r="D102" s="66">
        <v>0</v>
      </c>
    </row>
    <row r="103" spans="1:4">
      <c r="A103" s="104" t="s">
        <v>580</v>
      </c>
      <c r="B103" s="66">
        <v>0</v>
      </c>
      <c r="C103" s="67" t="s">
        <v>581</v>
      </c>
      <c r="D103" s="66">
        <v>0</v>
      </c>
    </row>
    <row r="104" spans="1:4">
      <c r="A104" s="104" t="s">
        <v>582</v>
      </c>
      <c r="B104" s="66">
        <v>0</v>
      </c>
      <c r="C104" s="65" t="s">
        <v>221</v>
      </c>
      <c r="D104" s="226">
        <f>SUM(D105:D118)</f>
        <v>117</v>
      </c>
    </row>
    <row r="105" spans="1:4">
      <c r="A105" s="104" t="s">
        <v>583</v>
      </c>
      <c r="B105" s="66">
        <v>0</v>
      </c>
      <c r="C105" s="67" t="s">
        <v>432</v>
      </c>
      <c r="D105" s="66">
        <v>91</v>
      </c>
    </row>
    <row r="106" spans="1:4">
      <c r="A106" s="103" t="s">
        <v>584</v>
      </c>
      <c r="B106" s="66">
        <v>0</v>
      </c>
      <c r="C106" s="67" t="s">
        <v>434</v>
      </c>
      <c r="D106" s="66">
        <v>11</v>
      </c>
    </row>
    <row r="107" spans="1:4">
      <c r="A107" s="103" t="s">
        <v>585</v>
      </c>
      <c r="B107" s="66">
        <v>0</v>
      </c>
      <c r="C107" s="67" t="s">
        <v>436</v>
      </c>
      <c r="D107" s="66">
        <v>0</v>
      </c>
    </row>
    <row r="108" spans="1:4">
      <c r="A108" s="103" t="s">
        <v>586</v>
      </c>
      <c r="B108" s="66">
        <v>0</v>
      </c>
      <c r="C108" s="67" t="s">
        <v>587</v>
      </c>
      <c r="D108" s="66">
        <v>0</v>
      </c>
    </row>
    <row r="109" spans="1:4">
      <c r="A109" s="103" t="s">
        <v>588</v>
      </c>
      <c r="B109" s="66">
        <v>0</v>
      </c>
      <c r="C109" s="67" t="s">
        <v>589</v>
      </c>
      <c r="D109" s="66">
        <v>0</v>
      </c>
    </row>
    <row r="110" spans="1:4">
      <c r="A110" s="103" t="s">
        <v>590</v>
      </c>
      <c r="B110" s="66">
        <v>0</v>
      </c>
      <c r="C110" s="67" t="s">
        <v>591</v>
      </c>
      <c r="D110" s="66">
        <v>15</v>
      </c>
    </row>
    <row r="111" spans="1:4">
      <c r="A111" s="103" t="s">
        <v>592</v>
      </c>
      <c r="B111" s="66">
        <f>SUM(B112:B114)</f>
        <v>0</v>
      </c>
      <c r="C111" s="67" t="s">
        <v>593</v>
      </c>
      <c r="D111" s="66">
        <v>0</v>
      </c>
    </row>
    <row r="112" spans="1:4">
      <c r="A112" s="104" t="s">
        <v>594</v>
      </c>
      <c r="B112" s="66">
        <v>0</v>
      </c>
      <c r="C112" s="67" t="s">
        <v>595</v>
      </c>
      <c r="D112" s="66">
        <v>0</v>
      </c>
    </row>
    <row r="113" spans="1:4">
      <c r="A113" s="104" t="s">
        <v>596</v>
      </c>
      <c r="B113" s="66">
        <v>0</v>
      </c>
      <c r="C113" s="67" t="s">
        <v>597</v>
      </c>
      <c r="D113" s="66">
        <v>0</v>
      </c>
    </row>
    <row r="114" spans="1:4">
      <c r="A114" s="104" t="s">
        <v>598</v>
      </c>
      <c r="B114" s="66">
        <v>0</v>
      </c>
      <c r="C114" s="67" t="s">
        <v>599</v>
      </c>
      <c r="D114" s="66">
        <v>0</v>
      </c>
    </row>
    <row r="115" spans="1:4">
      <c r="A115" s="103" t="s">
        <v>600</v>
      </c>
      <c r="B115" s="66">
        <f>SUM(B116:B119)</f>
        <v>0</v>
      </c>
      <c r="C115" s="67" t="s">
        <v>601</v>
      </c>
      <c r="D115" s="66">
        <v>0</v>
      </c>
    </row>
    <row r="116" spans="1:4">
      <c r="A116" s="104" t="s">
        <v>602</v>
      </c>
      <c r="B116" s="66">
        <v>0</v>
      </c>
      <c r="C116" s="67" t="s">
        <v>603</v>
      </c>
      <c r="D116" s="66">
        <v>0</v>
      </c>
    </row>
    <row r="117" spans="1:4">
      <c r="A117" s="104" t="s">
        <v>604</v>
      </c>
      <c r="B117" s="66">
        <v>0</v>
      </c>
      <c r="C117" s="67" t="s">
        <v>450</v>
      </c>
      <c r="D117" s="66">
        <v>0</v>
      </c>
    </row>
    <row r="118" spans="1:4">
      <c r="A118" s="104" t="s">
        <v>605</v>
      </c>
      <c r="B118" s="66">
        <v>0</v>
      </c>
      <c r="C118" s="67" t="s">
        <v>606</v>
      </c>
      <c r="D118" s="66">
        <v>0</v>
      </c>
    </row>
    <row r="119" spans="1:4">
      <c r="A119" s="104" t="s">
        <v>607</v>
      </c>
      <c r="B119" s="66">
        <v>0</v>
      </c>
      <c r="C119" s="65" t="s">
        <v>222</v>
      </c>
      <c r="D119" s="226">
        <f>SUM(D120:D127)</f>
        <v>524</v>
      </c>
    </row>
    <row r="120" spans="1:4">
      <c r="A120" s="103" t="s">
        <v>608</v>
      </c>
      <c r="B120" s="66">
        <v>0</v>
      </c>
      <c r="C120" s="67" t="s">
        <v>432</v>
      </c>
      <c r="D120" s="66">
        <v>359</v>
      </c>
    </row>
    <row r="121" spans="1:4">
      <c r="A121" s="103" t="s">
        <v>609</v>
      </c>
      <c r="B121" s="66">
        <f>SUM(B122:B124)</f>
        <v>0</v>
      </c>
      <c r="C121" s="67" t="s">
        <v>434</v>
      </c>
      <c r="D121" s="66">
        <v>44</v>
      </c>
    </row>
    <row r="122" spans="1:4">
      <c r="A122" s="104" t="s">
        <v>610</v>
      </c>
      <c r="B122" s="66">
        <v>0</v>
      </c>
      <c r="C122" s="67" t="s">
        <v>436</v>
      </c>
      <c r="D122" s="66">
        <v>0</v>
      </c>
    </row>
    <row r="123" spans="1:4">
      <c r="A123" s="104" t="s">
        <v>611</v>
      </c>
      <c r="B123" s="66">
        <v>0</v>
      </c>
      <c r="C123" s="67" t="s">
        <v>612</v>
      </c>
      <c r="D123" s="66">
        <v>5</v>
      </c>
    </row>
    <row r="124" spans="1:4">
      <c r="A124" s="104" t="s">
        <v>613</v>
      </c>
      <c r="B124" s="66">
        <v>0</v>
      </c>
      <c r="C124" s="67" t="s">
        <v>614</v>
      </c>
      <c r="D124" s="66">
        <v>0</v>
      </c>
    </row>
    <row r="125" spans="1:4">
      <c r="A125" s="103" t="s">
        <v>615</v>
      </c>
      <c r="B125" s="66">
        <v>0</v>
      </c>
      <c r="C125" s="67" t="s">
        <v>616</v>
      </c>
      <c r="D125" s="66">
        <v>0</v>
      </c>
    </row>
    <row r="126" spans="1:4">
      <c r="A126" s="103" t="s">
        <v>617</v>
      </c>
      <c r="B126" s="66">
        <v>0</v>
      </c>
      <c r="C126" s="67" t="s">
        <v>450</v>
      </c>
      <c r="D126" s="66">
        <v>0</v>
      </c>
    </row>
    <row r="127" spans="1:4">
      <c r="A127" s="103" t="s">
        <v>618</v>
      </c>
      <c r="B127" s="66">
        <v>0</v>
      </c>
      <c r="C127" s="67" t="s">
        <v>619</v>
      </c>
      <c r="D127" s="66">
        <v>116</v>
      </c>
    </row>
    <row r="128" spans="1:4">
      <c r="A128" s="103" t="s">
        <v>620</v>
      </c>
      <c r="B128" s="66">
        <v>0</v>
      </c>
      <c r="C128" s="65" t="s">
        <v>223</v>
      </c>
      <c r="D128" s="226">
        <f>SUM(D129:D138)</f>
        <v>760</v>
      </c>
    </row>
    <row r="129" spans="1:4">
      <c r="A129" s="103" t="s">
        <v>621</v>
      </c>
      <c r="B129" s="66">
        <v>23</v>
      </c>
      <c r="C129" s="67" t="s">
        <v>432</v>
      </c>
      <c r="D129" s="66">
        <v>383</v>
      </c>
    </row>
    <row r="130" spans="1:4">
      <c r="A130" s="103" t="s">
        <v>622</v>
      </c>
      <c r="B130" s="66">
        <v>582</v>
      </c>
      <c r="C130" s="67" t="s">
        <v>434</v>
      </c>
      <c r="D130" s="66">
        <v>29</v>
      </c>
    </row>
    <row r="131" spans="1:4">
      <c r="A131" s="103" t="s">
        <v>623</v>
      </c>
      <c r="B131" s="66">
        <f>SUM(B132:B145)</f>
        <v>802</v>
      </c>
      <c r="C131" s="67" t="s">
        <v>436</v>
      </c>
      <c r="D131" s="66">
        <v>0</v>
      </c>
    </row>
    <row r="132" spans="1:4">
      <c r="A132" s="104" t="s">
        <v>624</v>
      </c>
      <c r="B132" s="66">
        <v>0</v>
      </c>
      <c r="C132" s="67" t="s">
        <v>625</v>
      </c>
      <c r="D132" s="66">
        <v>0</v>
      </c>
    </row>
    <row r="133" spans="1:4">
      <c r="A133" s="104" t="s">
        <v>626</v>
      </c>
      <c r="B133" s="66">
        <v>0</v>
      </c>
      <c r="C133" s="67" t="s">
        <v>627</v>
      </c>
      <c r="D133" s="66">
        <v>0</v>
      </c>
    </row>
    <row r="134" spans="1:4">
      <c r="A134" s="104" t="s">
        <v>628</v>
      </c>
      <c r="B134" s="66">
        <v>0</v>
      </c>
      <c r="C134" s="67" t="s">
        <v>629</v>
      </c>
      <c r="D134" s="66">
        <v>0</v>
      </c>
    </row>
    <row r="135" spans="1:4">
      <c r="A135" s="104" t="s">
        <v>630</v>
      </c>
      <c r="B135" s="66">
        <v>0</v>
      </c>
      <c r="C135" s="67" t="s">
        <v>631</v>
      </c>
      <c r="D135" s="66">
        <v>0</v>
      </c>
    </row>
    <row r="136" spans="1:4">
      <c r="A136" s="104" t="s">
        <v>632</v>
      </c>
      <c r="B136" s="66">
        <v>0</v>
      </c>
      <c r="C136" s="67" t="s">
        <v>633</v>
      </c>
      <c r="D136" s="66">
        <v>204</v>
      </c>
    </row>
    <row r="137" spans="1:4">
      <c r="A137" s="104" t="s">
        <v>634</v>
      </c>
      <c r="B137" s="66">
        <v>0</v>
      </c>
      <c r="C137" s="67" t="s">
        <v>450</v>
      </c>
      <c r="D137" s="66">
        <v>11</v>
      </c>
    </row>
    <row r="138" spans="1:4">
      <c r="A138" s="104" t="s">
        <v>635</v>
      </c>
      <c r="B138" s="66">
        <v>0</v>
      </c>
      <c r="C138" s="67" t="s">
        <v>636</v>
      </c>
      <c r="D138" s="66">
        <v>133</v>
      </c>
    </row>
    <row r="139" spans="1:4">
      <c r="A139" s="104" t="s">
        <v>637</v>
      </c>
      <c r="B139" s="66">
        <v>0</v>
      </c>
      <c r="C139" s="65" t="s">
        <v>224</v>
      </c>
      <c r="D139" s="66">
        <f>SUM(D140:D150)</f>
        <v>0</v>
      </c>
    </row>
    <row r="140" spans="1:4">
      <c r="A140" s="104" t="s">
        <v>638</v>
      </c>
      <c r="B140" s="66">
        <v>0</v>
      </c>
      <c r="C140" s="67" t="s">
        <v>432</v>
      </c>
      <c r="D140" s="66">
        <v>0</v>
      </c>
    </row>
    <row r="141" spans="1:4">
      <c r="A141" s="104" t="s">
        <v>639</v>
      </c>
      <c r="B141" s="66">
        <v>0</v>
      </c>
      <c r="C141" s="67" t="s">
        <v>434</v>
      </c>
      <c r="D141" s="66">
        <v>0</v>
      </c>
    </row>
    <row r="142" spans="1:4">
      <c r="A142" s="104" t="s">
        <v>640</v>
      </c>
      <c r="B142" s="66">
        <v>0</v>
      </c>
      <c r="C142" s="67" t="s">
        <v>436</v>
      </c>
      <c r="D142" s="66">
        <v>0</v>
      </c>
    </row>
    <row r="143" spans="1:4">
      <c r="A143" s="104" t="s">
        <v>641</v>
      </c>
      <c r="B143" s="66">
        <v>0</v>
      </c>
      <c r="C143" s="67" t="s">
        <v>642</v>
      </c>
      <c r="D143" s="66">
        <v>0</v>
      </c>
    </row>
    <row r="144" spans="1:4">
      <c r="A144" s="104" t="s">
        <v>643</v>
      </c>
      <c r="B144" s="66">
        <v>0</v>
      </c>
      <c r="C144" s="67" t="s">
        <v>644</v>
      </c>
      <c r="D144" s="66">
        <v>0</v>
      </c>
    </row>
    <row r="145" spans="1:4">
      <c r="A145" s="104" t="s">
        <v>645</v>
      </c>
      <c r="B145" s="66">
        <v>802</v>
      </c>
      <c r="C145" s="67" t="s">
        <v>646</v>
      </c>
      <c r="D145" s="66">
        <v>0</v>
      </c>
    </row>
    <row r="146" spans="1:4">
      <c r="A146" s="103" t="s">
        <v>647</v>
      </c>
      <c r="B146" s="66">
        <v>0</v>
      </c>
      <c r="C146" s="67" t="s">
        <v>648</v>
      </c>
      <c r="D146" s="66">
        <v>0</v>
      </c>
    </row>
    <row r="147" spans="1:4">
      <c r="A147" s="103" t="s">
        <v>649</v>
      </c>
      <c r="B147" s="66">
        <f>B148+B149</f>
        <v>0</v>
      </c>
      <c r="C147" s="67" t="s">
        <v>650</v>
      </c>
      <c r="D147" s="66">
        <v>0</v>
      </c>
    </row>
    <row r="148" spans="1:4">
      <c r="A148" s="104" t="s">
        <v>651</v>
      </c>
      <c r="B148" s="66">
        <v>0</v>
      </c>
      <c r="C148" s="67" t="s">
        <v>652</v>
      </c>
      <c r="D148" s="66">
        <v>0</v>
      </c>
    </row>
    <row r="149" spans="1:4">
      <c r="A149" s="104" t="s">
        <v>653</v>
      </c>
      <c r="B149" s="66">
        <v>0</v>
      </c>
      <c r="C149" s="67" t="s">
        <v>450</v>
      </c>
      <c r="D149" s="66">
        <v>0</v>
      </c>
    </row>
    <row r="150" spans="1:4">
      <c r="A150" s="103" t="s">
        <v>654</v>
      </c>
      <c r="B150" s="66">
        <v>318</v>
      </c>
      <c r="C150" s="67" t="s">
        <v>655</v>
      </c>
      <c r="D150" s="66">
        <v>0</v>
      </c>
    </row>
    <row r="151" spans="1:4">
      <c r="A151" s="103" t="s">
        <v>656</v>
      </c>
      <c r="B151" s="66">
        <v>43</v>
      </c>
      <c r="C151" s="65" t="s">
        <v>225</v>
      </c>
      <c r="D151" s="226">
        <f>SUM(D152:D160)</f>
        <v>722</v>
      </c>
    </row>
    <row r="152" spans="1:4">
      <c r="A152" s="103" t="s">
        <v>657</v>
      </c>
      <c r="B152" s="66">
        <f>SUM(B153:B156)</f>
        <v>0</v>
      </c>
      <c r="C152" s="67" t="s">
        <v>432</v>
      </c>
      <c r="D152" s="66">
        <v>652</v>
      </c>
    </row>
    <row r="153" spans="1:4">
      <c r="A153" s="104" t="s">
        <v>658</v>
      </c>
      <c r="B153" s="66">
        <v>0</v>
      </c>
      <c r="C153" s="67" t="s">
        <v>434</v>
      </c>
      <c r="D153" s="66">
        <v>44</v>
      </c>
    </row>
    <row r="154" spans="1:4">
      <c r="A154" s="104" t="s">
        <v>659</v>
      </c>
      <c r="B154" s="66">
        <v>0</v>
      </c>
      <c r="C154" s="67" t="s">
        <v>436</v>
      </c>
      <c r="D154" s="66">
        <v>0</v>
      </c>
    </row>
    <row r="155" spans="1:4">
      <c r="A155" s="104" t="s">
        <v>660</v>
      </c>
      <c r="B155" s="66">
        <v>0</v>
      </c>
      <c r="C155" s="67" t="s">
        <v>661</v>
      </c>
      <c r="D155" s="66">
        <v>6</v>
      </c>
    </row>
    <row r="156" spans="1:4">
      <c r="A156" s="104" t="s">
        <v>662</v>
      </c>
      <c r="B156" s="66">
        <v>0</v>
      </c>
      <c r="C156" s="67" t="s">
        <v>663</v>
      </c>
      <c r="D156" s="66">
        <v>3</v>
      </c>
    </row>
    <row r="157" spans="1:4">
      <c r="A157" s="103" t="s">
        <v>664</v>
      </c>
      <c r="B157" s="66">
        <f>SUM(B158:B161)</f>
        <v>0</v>
      </c>
      <c r="C157" s="67" t="s">
        <v>665</v>
      </c>
      <c r="D157" s="66">
        <v>2</v>
      </c>
    </row>
    <row r="158" spans="1:4">
      <c r="A158" s="104" t="s">
        <v>666</v>
      </c>
      <c r="B158" s="66">
        <v>0</v>
      </c>
      <c r="C158" s="67" t="s">
        <v>532</v>
      </c>
      <c r="D158" s="66"/>
    </row>
    <row r="159" spans="1:4">
      <c r="A159" s="104" t="s">
        <v>667</v>
      </c>
      <c r="B159" s="66">
        <v>0</v>
      </c>
      <c r="C159" s="67" t="s">
        <v>450</v>
      </c>
      <c r="D159" s="66">
        <v>12</v>
      </c>
    </row>
    <row r="160" spans="1:4">
      <c r="A160" s="104" t="s">
        <v>668</v>
      </c>
      <c r="B160" s="66">
        <v>0</v>
      </c>
      <c r="C160" s="67" t="s">
        <v>669</v>
      </c>
      <c r="D160" s="66">
        <v>3</v>
      </c>
    </row>
    <row r="161" spans="1:4">
      <c r="A161" s="104" t="s">
        <v>670</v>
      </c>
      <c r="B161" s="66">
        <v>0</v>
      </c>
      <c r="C161" s="65" t="s">
        <v>226</v>
      </c>
      <c r="D161" s="226">
        <f>SUM(D162:D173)</f>
        <v>37</v>
      </c>
    </row>
    <row r="162" spans="1:4">
      <c r="A162" s="103" t="s">
        <v>671</v>
      </c>
      <c r="B162" s="66">
        <f>SUM(B163:B166)</f>
        <v>0</v>
      </c>
      <c r="C162" s="67" t="s">
        <v>432</v>
      </c>
      <c r="D162" s="66"/>
    </row>
    <row r="163" spans="1:4">
      <c r="A163" s="104" t="s">
        <v>672</v>
      </c>
      <c r="B163" s="66">
        <v>0</v>
      </c>
      <c r="C163" s="67" t="s">
        <v>434</v>
      </c>
      <c r="D163" s="66">
        <v>0</v>
      </c>
    </row>
    <row r="164" spans="1:4">
      <c r="A164" s="104" t="s">
        <v>673</v>
      </c>
      <c r="B164" s="66">
        <v>0</v>
      </c>
      <c r="C164" s="67" t="s">
        <v>436</v>
      </c>
      <c r="D164" s="66">
        <v>0</v>
      </c>
    </row>
    <row r="165" spans="1:4">
      <c r="A165" s="104" t="s">
        <v>674</v>
      </c>
      <c r="B165" s="66">
        <v>0</v>
      </c>
      <c r="C165" s="67" t="s">
        <v>675</v>
      </c>
      <c r="D165" s="66">
        <v>0</v>
      </c>
    </row>
    <row r="166" spans="1:4">
      <c r="A166" s="104" t="s">
        <v>676</v>
      </c>
      <c r="B166" s="66">
        <v>0</v>
      </c>
      <c r="C166" s="67" t="s">
        <v>677</v>
      </c>
      <c r="D166" s="66">
        <v>0</v>
      </c>
    </row>
    <row r="167" spans="1:4">
      <c r="A167" s="103" t="s">
        <v>678</v>
      </c>
      <c r="B167" s="66">
        <f>SUM(B168:B171)</f>
        <v>0</v>
      </c>
      <c r="C167" s="67" t="s">
        <v>679</v>
      </c>
      <c r="D167" s="66">
        <v>23</v>
      </c>
    </row>
    <row r="168" spans="1:4">
      <c r="A168" s="104" t="s">
        <v>680</v>
      </c>
      <c r="B168" s="66">
        <v>0</v>
      </c>
      <c r="C168" s="67" t="s">
        <v>681</v>
      </c>
      <c r="D168" s="66">
        <v>11</v>
      </c>
    </row>
    <row r="169" spans="1:4">
      <c r="A169" s="104" t="s">
        <v>682</v>
      </c>
      <c r="B169" s="66">
        <v>0</v>
      </c>
      <c r="C169" s="67" t="s">
        <v>683</v>
      </c>
      <c r="D169" s="66">
        <v>0</v>
      </c>
    </row>
    <row r="170" spans="1:4">
      <c r="A170" s="104" t="s">
        <v>684</v>
      </c>
      <c r="B170" s="66">
        <v>0</v>
      </c>
      <c r="C170" s="67" t="s">
        <v>685</v>
      </c>
      <c r="D170" s="66">
        <v>3</v>
      </c>
    </row>
    <row r="171" spans="1:4">
      <c r="A171" s="104" t="s">
        <v>686</v>
      </c>
      <c r="B171" s="66">
        <v>0</v>
      </c>
      <c r="C171" s="67" t="s">
        <v>532</v>
      </c>
      <c r="D171" s="66">
        <v>0</v>
      </c>
    </row>
    <row r="172" spans="1:4">
      <c r="A172" s="103" t="s">
        <v>687</v>
      </c>
      <c r="B172" s="66">
        <f>SUM(B173:B176)</f>
        <v>0</v>
      </c>
      <c r="C172" s="67" t="s">
        <v>450</v>
      </c>
      <c r="D172" s="66"/>
    </row>
    <row r="173" spans="1:4">
      <c r="A173" s="104" t="s">
        <v>658</v>
      </c>
      <c r="B173" s="66">
        <v>0</v>
      </c>
      <c r="C173" s="67" t="s">
        <v>688</v>
      </c>
      <c r="D173" s="66"/>
    </row>
    <row r="174" spans="1:4">
      <c r="A174" s="104" t="s">
        <v>659</v>
      </c>
      <c r="B174" s="66">
        <v>0</v>
      </c>
      <c r="C174" s="65" t="s">
        <v>227</v>
      </c>
      <c r="D174" s="226">
        <f>SUM(D175:D180)</f>
        <v>343</v>
      </c>
    </row>
    <row r="175" spans="1:4">
      <c r="A175" s="104" t="s">
        <v>660</v>
      </c>
      <c r="B175" s="66">
        <v>0</v>
      </c>
      <c r="C175" s="67" t="s">
        <v>432</v>
      </c>
      <c r="D175" s="66">
        <v>212</v>
      </c>
    </row>
    <row r="176" spans="1:4">
      <c r="A176" s="104" t="s">
        <v>662</v>
      </c>
      <c r="B176" s="66">
        <v>0</v>
      </c>
      <c r="C176" s="67" t="s">
        <v>434</v>
      </c>
      <c r="D176" s="66">
        <v>8</v>
      </c>
    </row>
    <row r="177" spans="1:4">
      <c r="A177" s="103" t="s">
        <v>689</v>
      </c>
      <c r="B177" s="66">
        <f>SUM(B178:B181)</f>
        <v>0</v>
      </c>
      <c r="C177" s="67" t="s">
        <v>436</v>
      </c>
      <c r="D177" s="66">
        <v>0</v>
      </c>
    </row>
    <row r="178" spans="1:4">
      <c r="A178" s="104" t="s">
        <v>666</v>
      </c>
      <c r="B178" s="66">
        <v>0</v>
      </c>
      <c r="C178" s="67" t="s">
        <v>690</v>
      </c>
      <c r="D178" s="66">
        <v>69</v>
      </c>
    </row>
    <row r="179" spans="1:4">
      <c r="A179" s="104" t="s">
        <v>667</v>
      </c>
      <c r="B179" s="66">
        <v>0</v>
      </c>
      <c r="C179" s="67" t="s">
        <v>450</v>
      </c>
      <c r="D179" s="66">
        <v>0</v>
      </c>
    </row>
    <row r="180" spans="1:4">
      <c r="A180" s="104" t="s">
        <v>668</v>
      </c>
      <c r="B180" s="66">
        <v>0</v>
      </c>
      <c r="C180" s="67" t="s">
        <v>691</v>
      </c>
      <c r="D180" s="66">
        <v>54</v>
      </c>
    </row>
    <row r="181" spans="1:4">
      <c r="A181" s="104" t="s">
        <v>670</v>
      </c>
      <c r="B181" s="66">
        <v>0</v>
      </c>
      <c r="C181" s="65" t="s">
        <v>228</v>
      </c>
      <c r="D181" s="66">
        <f>SUM(D182:D187)</f>
        <v>0</v>
      </c>
    </row>
    <row r="182" spans="1:4">
      <c r="A182" s="103" t="s">
        <v>692</v>
      </c>
      <c r="B182" s="66">
        <f>SUM(B183:B186)</f>
        <v>0</v>
      </c>
      <c r="C182" s="67" t="s">
        <v>432</v>
      </c>
      <c r="D182" s="66">
        <v>0</v>
      </c>
    </row>
    <row r="183" spans="1:4">
      <c r="A183" s="104" t="s">
        <v>672</v>
      </c>
      <c r="B183" s="66">
        <v>0</v>
      </c>
      <c r="C183" s="67" t="s">
        <v>434</v>
      </c>
      <c r="D183" s="66">
        <v>0</v>
      </c>
    </row>
    <row r="184" spans="1:4">
      <c r="A184" s="104" t="s">
        <v>673</v>
      </c>
      <c r="B184" s="66">
        <v>0</v>
      </c>
      <c r="C184" s="67" t="s">
        <v>436</v>
      </c>
      <c r="D184" s="66">
        <v>0</v>
      </c>
    </row>
    <row r="185" spans="1:4">
      <c r="A185" s="104" t="s">
        <v>674</v>
      </c>
      <c r="B185" s="66">
        <v>0</v>
      </c>
      <c r="C185" s="67" t="s">
        <v>693</v>
      </c>
      <c r="D185" s="66">
        <v>0</v>
      </c>
    </row>
    <row r="186" spans="1:4">
      <c r="A186" s="104" t="s">
        <v>676</v>
      </c>
      <c r="B186" s="66">
        <v>0</v>
      </c>
      <c r="C186" s="67" t="s">
        <v>450</v>
      </c>
      <c r="D186" s="66">
        <v>0</v>
      </c>
    </row>
    <row r="187" spans="1:4">
      <c r="A187" s="103" t="s">
        <v>694</v>
      </c>
      <c r="B187" s="66">
        <f>SUM(B188:B191)</f>
        <v>0</v>
      </c>
      <c r="C187" s="67" t="s">
        <v>695</v>
      </c>
      <c r="D187" s="66">
        <v>0</v>
      </c>
    </row>
    <row r="188" spans="1:4">
      <c r="A188" s="104" t="s">
        <v>680</v>
      </c>
      <c r="B188" s="66">
        <v>0</v>
      </c>
      <c r="C188" s="65" t="s">
        <v>229</v>
      </c>
      <c r="D188" s="66">
        <f>SUM(D189:D196)</f>
        <v>0</v>
      </c>
    </row>
    <row r="189" spans="1:4">
      <c r="A189" s="104" t="s">
        <v>682</v>
      </c>
      <c r="B189" s="66">
        <v>0</v>
      </c>
      <c r="C189" s="67" t="s">
        <v>432</v>
      </c>
      <c r="D189" s="66">
        <v>0</v>
      </c>
    </row>
    <row r="190" spans="1:4">
      <c r="A190" s="104" t="s">
        <v>684</v>
      </c>
      <c r="B190" s="66">
        <v>0</v>
      </c>
      <c r="C190" s="67" t="s">
        <v>434</v>
      </c>
      <c r="D190" s="66">
        <v>0</v>
      </c>
    </row>
    <row r="191" spans="1:4">
      <c r="A191" s="104" t="s">
        <v>686</v>
      </c>
      <c r="B191" s="66">
        <v>0</v>
      </c>
      <c r="C191" s="67" t="s">
        <v>436</v>
      </c>
      <c r="D191" s="66">
        <v>0</v>
      </c>
    </row>
    <row r="192" spans="1:4">
      <c r="A192" s="103" t="s">
        <v>696</v>
      </c>
      <c r="B192" s="66">
        <f>SUM(B193:B196)</f>
        <v>0</v>
      </c>
      <c r="C192" s="67" t="s">
        <v>697</v>
      </c>
      <c r="D192" s="66">
        <v>0</v>
      </c>
    </row>
    <row r="193" spans="1:4">
      <c r="A193" s="104" t="s">
        <v>698</v>
      </c>
      <c r="B193" s="66">
        <v>0</v>
      </c>
      <c r="C193" s="67" t="s">
        <v>699</v>
      </c>
      <c r="D193" s="66">
        <v>0</v>
      </c>
    </row>
    <row r="194" spans="1:4">
      <c r="A194" s="104" t="s">
        <v>700</v>
      </c>
      <c r="B194" s="66">
        <v>0</v>
      </c>
      <c r="C194" s="67" t="s">
        <v>701</v>
      </c>
      <c r="D194" s="66">
        <v>0</v>
      </c>
    </row>
    <row r="195" spans="1:4">
      <c r="A195" s="104" t="s">
        <v>702</v>
      </c>
      <c r="B195" s="66">
        <v>0</v>
      </c>
      <c r="C195" s="67" t="s">
        <v>450</v>
      </c>
      <c r="D195" s="66">
        <v>0</v>
      </c>
    </row>
    <row r="196" spans="1:4">
      <c r="A196" s="104" t="s">
        <v>703</v>
      </c>
      <c r="B196" s="66">
        <v>0</v>
      </c>
      <c r="C196" s="67" t="s">
        <v>704</v>
      </c>
      <c r="D196" s="66">
        <v>0</v>
      </c>
    </row>
    <row r="197" spans="1:4">
      <c r="A197" s="103" t="s">
        <v>705</v>
      </c>
      <c r="B197" s="66">
        <f>SUM(B198:B201)</f>
        <v>0</v>
      </c>
      <c r="C197" s="65" t="s">
        <v>230</v>
      </c>
      <c r="D197" s="226">
        <f>SUM(D198:D202)</f>
        <v>79</v>
      </c>
    </row>
    <row r="198" spans="1:4">
      <c r="A198" s="104" t="s">
        <v>698</v>
      </c>
      <c r="B198" s="66">
        <v>0</v>
      </c>
      <c r="C198" s="67" t="s">
        <v>432</v>
      </c>
      <c r="D198" s="66">
        <v>77</v>
      </c>
    </row>
    <row r="199" spans="1:4">
      <c r="A199" s="104" t="s">
        <v>700</v>
      </c>
      <c r="B199" s="66">
        <v>0</v>
      </c>
      <c r="C199" s="67" t="s">
        <v>434</v>
      </c>
      <c r="D199" s="66">
        <v>0</v>
      </c>
    </row>
    <row r="200" spans="1:4">
      <c r="A200" s="104" t="s">
        <v>702</v>
      </c>
      <c r="B200" s="66">
        <v>0</v>
      </c>
      <c r="C200" s="67" t="s">
        <v>436</v>
      </c>
      <c r="D200" s="66">
        <v>0</v>
      </c>
    </row>
    <row r="201" spans="1:4">
      <c r="A201" s="104" t="s">
        <v>703</v>
      </c>
      <c r="B201" s="66">
        <v>0</v>
      </c>
      <c r="C201" s="67" t="s">
        <v>706</v>
      </c>
      <c r="D201" s="66">
        <v>2</v>
      </c>
    </row>
    <row r="202" spans="1:4">
      <c r="A202" s="103" t="s">
        <v>707</v>
      </c>
      <c r="B202" s="66">
        <f>SUM(B203:B205)</f>
        <v>56</v>
      </c>
      <c r="C202" s="67" t="s">
        <v>708</v>
      </c>
      <c r="D202" s="66"/>
    </row>
    <row r="203" spans="1:4">
      <c r="A203" s="104" t="s">
        <v>709</v>
      </c>
      <c r="B203" s="66">
        <v>56</v>
      </c>
      <c r="C203" s="65" t="s">
        <v>231</v>
      </c>
      <c r="D203" s="226">
        <f>SUM(D204:D209)</f>
        <v>116</v>
      </c>
    </row>
    <row r="204" spans="1:4">
      <c r="A204" s="104" t="s">
        <v>710</v>
      </c>
      <c r="B204" s="66">
        <v>0</v>
      </c>
      <c r="C204" s="67" t="s">
        <v>432</v>
      </c>
      <c r="D204" s="66">
        <v>100</v>
      </c>
    </row>
    <row r="205" spans="1:4">
      <c r="A205" s="104" t="s">
        <v>711</v>
      </c>
      <c r="B205" s="66">
        <v>0</v>
      </c>
      <c r="C205" s="67" t="s">
        <v>434</v>
      </c>
      <c r="D205" s="66">
        <v>16</v>
      </c>
    </row>
    <row r="206" spans="1:4">
      <c r="A206" s="103" t="s">
        <v>712</v>
      </c>
      <c r="B206" s="66">
        <f>SUM(B207:B229,B233,B236,B237,B241:B246,B256:B258,B263,B268)</f>
        <v>0</v>
      </c>
      <c r="C206" s="67" t="s">
        <v>436</v>
      </c>
      <c r="D206" s="66">
        <v>0</v>
      </c>
    </row>
    <row r="207" spans="1:4">
      <c r="A207" s="103" t="s">
        <v>713</v>
      </c>
      <c r="B207" s="66">
        <v>0</v>
      </c>
      <c r="C207" s="67" t="s">
        <v>462</v>
      </c>
      <c r="D207" s="66">
        <v>0</v>
      </c>
    </row>
    <row r="208" spans="1:4">
      <c r="A208" s="103" t="s">
        <v>714</v>
      </c>
      <c r="B208" s="66">
        <v>0</v>
      </c>
      <c r="C208" s="67" t="s">
        <v>450</v>
      </c>
      <c r="D208" s="66">
        <v>0</v>
      </c>
    </row>
    <row r="209" spans="1:4">
      <c r="A209" s="103" t="s">
        <v>715</v>
      </c>
      <c r="B209" s="66">
        <v>0</v>
      </c>
      <c r="C209" s="67" t="s">
        <v>716</v>
      </c>
      <c r="D209" s="66">
        <v>0</v>
      </c>
    </row>
    <row r="210" spans="1:4">
      <c r="A210" s="103" t="s">
        <v>717</v>
      </c>
      <c r="B210" s="66">
        <v>0</v>
      </c>
      <c r="C210" s="65" t="s">
        <v>232</v>
      </c>
      <c r="D210" s="226">
        <f>SUM(D211:D217)</f>
        <v>1621</v>
      </c>
    </row>
    <row r="211" spans="1:4">
      <c r="A211" s="103" t="s">
        <v>718</v>
      </c>
      <c r="B211" s="66">
        <v>0</v>
      </c>
      <c r="C211" s="67" t="s">
        <v>432</v>
      </c>
      <c r="D211" s="66">
        <v>309</v>
      </c>
    </row>
    <row r="212" spans="1:4">
      <c r="A212" s="103" t="s">
        <v>719</v>
      </c>
      <c r="B212" s="66">
        <v>0</v>
      </c>
      <c r="C212" s="67" t="s">
        <v>434</v>
      </c>
      <c r="D212" s="66">
        <v>191</v>
      </c>
    </row>
    <row r="213" spans="1:4">
      <c r="A213" s="103" t="s">
        <v>720</v>
      </c>
      <c r="B213" s="66">
        <v>0</v>
      </c>
      <c r="C213" s="67" t="s">
        <v>436</v>
      </c>
      <c r="D213" s="66">
        <v>0</v>
      </c>
    </row>
    <row r="214" spans="1:4">
      <c r="A214" s="103" t="s">
        <v>721</v>
      </c>
      <c r="B214" s="66">
        <v>0</v>
      </c>
      <c r="C214" s="67" t="s">
        <v>722</v>
      </c>
      <c r="D214" s="66"/>
    </row>
    <row r="215" spans="1:4">
      <c r="A215" s="103" t="s">
        <v>723</v>
      </c>
      <c r="B215" s="66">
        <v>0</v>
      </c>
      <c r="C215" s="67" t="s">
        <v>724</v>
      </c>
      <c r="D215" s="66">
        <v>0</v>
      </c>
    </row>
    <row r="216" spans="1:4">
      <c r="A216" s="103" t="s">
        <v>725</v>
      </c>
      <c r="B216" s="66">
        <v>0</v>
      </c>
      <c r="C216" s="67" t="s">
        <v>450</v>
      </c>
      <c r="D216" s="66">
        <v>0</v>
      </c>
    </row>
    <row r="217" spans="1:4">
      <c r="A217" s="103" t="s">
        <v>726</v>
      </c>
      <c r="B217" s="66">
        <v>0</v>
      </c>
      <c r="C217" s="67" t="s">
        <v>727</v>
      </c>
      <c r="D217" s="66">
        <v>1121</v>
      </c>
    </row>
    <row r="218" spans="1:4">
      <c r="A218" s="103" t="s">
        <v>728</v>
      </c>
      <c r="B218" s="66">
        <v>0</v>
      </c>
      <c r="C218" s="65" t="s">
        <v>233</v>
      </c>
      <c r="D218" s="226">
        <f>SUM(D219:D224)</f>
        <v>1361</v>
      </c>
    </row>
    <row r="219" spans="1:4">
      <c r="A219" s="103" t="s">
        <v>729</v>
      </c>
      <c r="B219" s="66">
        <v>0</v>
      </c>
      <c r="C219" s="67" t="s">
        <v>432</v>
      </c>
      <c r="D219" s="66">
        <v>1192</v>
      </c>
    </row>
    <row r="220" spans="1:4">
      <c r="A220" s="103" t="s">
        <v>730</v>
      </c>
      <c r="B220" s="66">
        <v>0</v>
      </c>
      <c r="C220" s="67" t="s">
        <v>434</v>
      </c>
      <c r="D220" s="66">
        <v>44</v>
      </c>
    </row>
    <row r="221" spans="1:4">
      <c r="A221" s="103" t="s">
        <v>731</v>
      </c>
      <c r="B221" s="66">
        <v>0</v>
      </c>
      <c r="C221" s="67" t="s">
        <v>436</v>
      </c>
      <c r="D221" s="66">
        <v>0</v>
      </c>
    </row>
    <row r="222" spans="1:4">
      <c r="A222" s="103" t="s">
        <v>732</v>
      </c>
      <c r="B222" s="66">
        <v>0</v>
      </c>
      <c r="C222" s="67" t="s">
        <v>733</v>
      </c>
      <c r="D222" s="66">
        <v>28</v>
      </c>
    </row>
    <row r="223" spans="1:4">
      <c r="A223" s="103" t="s">
        <v>734</v>
      </c>
      <c r="B223" s="66">
        <v>0</v>
      </c>
      <c r="C223" s="67" t="s">
        <v>450</v>
      </c>
      <c r="D223" s="66">
        <v>1</v>
      </c>
    </row>
    <row r="224" spans="1:4">
      <c r="A224" s="103" t="s">
        <v>735</v>
      </c>
      <c r="B224" s="66">
        <v>0</v>
      </c>
      <c r="C224" s="67" t="s">
        <v>736</v>
      </c>
      <c r="D224" s="66">
        <v>96</v>
      </c>
    </row>
    <row r="225" spans="1:4">
      <c r="A225" s="103" t="s">
        <v>737</v>
      </c>
      <c r="B225" s="66">
        <v>0</v>
      </c>
      <c r="C225" s="65" t="s">
        <v>234</v>
      </c>
      <c r="D225" s="226">
        <f>SUM(D226:D230)</f>
        <v>1140</v>
      </c>
    </row>
    <row r="226" spans="1:4">
      <c r="A226" s="103" t="s">
        <v>738</v>
      </c>
      <c r="B226" s="66">
        <v>0</v>
      </c>
      <c r="C226" s="67" t="s">
        <v>432</v>
      </c>
      <c r="D226" s="66">
        <v>195</v>
      </c>
    </row>
    <row r="227" spans="1:4">
      <c r="A227" s="103" t="s">
        <v>739</v>
      </c>
      <c r="B227" s="66">
        <v>0</v>
      </c>
      <c r="C227" s="67" t="s">
        <v>434</v>
      </c>
      <c r="D227" s="66">
        <v>313</v>
      </c>
    </row>
    <row r="228" spans="1:4">
      <c r="A228" s="103" t="s">
        <v>740</v>
      </c>
      <c r="B228" s="66">
        <v>0</v>
      </c>
      <c r="C228" s="67" t="s">
        <v>436</v>
      </c>
      <c r="D228" s="66">
        <v>73</v>
      </c>
    </row>
    <row r="229" spans="1:4">
      <c r="A229" s="103" t="s">
        <v>741</v>
      </c>
      <c r="B229" s="66">
        <f>SUM(B230:B232)</f>
        <v>0</v>
      </c>
      <c r="C229" s="67" t="s">
        <v>450</v>
      </c>
      <c r="D229" s="66">
        <v>22</v>
      </c>
    </row>
    <row r="230" spans="1:4">
      <c r="A230" s="104" t="s">
        <v>742</v>
      </c>
      <c r="B230" s="66">
        <v>0</v>
      </c>
      <c r="C230" s="67" t="s">
        <v>743</v>
      </c>
      <c r="D230" s="66">
        <v>537</v>
      </c>
    </row>
    <row r="231" spans="1:4">
      <c r="A231" s="104" t="s">
        <v>744</v>
      </c>
      <c r="B231" s="66">
        <v>0</v>
      </c>
      <c r="C231" s="65" t="s">
        <v>235</v>
      </c>
      <c r="D231" s="226">
        <f>SUM(D232:D236)</f>
        <v>320</v>
      </c>
    </row>
    <row r="232" spans="1:4">
      <c r="A232" s="104" t="s">
        <v>745</v>
      </c>
      <c r="B232" s="66">
        <v>0</v>
      </c>
      <c r="C232" s="67" t="s">
        <v>432</v>
      </c>
      <c r="D232" s="66">
        <v>123</v>
      </c>
    </row>
    <row r="233" spans="1:4">
      <c r="A233" s="103" t="s">
        <v>746</v>
      </c>
      <c r="B233" s="66">
        <f>SUM(B234:B235)</f>
        <v>0</v>
      </c>
      <c r="C233" s="67" t="s">
        <v>434</v>
      </c>
      <c r="D233" s="66">
        <v>32</v>
      </c>
    </row>
    <row r="234" spans="1:4">
      <c r="A234" s="104" t="s">
        <v>747</v>
      </c>
      <c r="B234" s="66">
        <v>0</v>
      </c>
      <c r="C234" s="67" t="s">
        <v>436</v>
      </c>
      <c r="D234" s="66">
        <v>0</v>
      </c>
    </row>
    <row r="235" spans="1:4">
      <c r="A235" s="104" t="s">
        <v>748</v>
      </c>
      <c r="B235" s="66">
        <v>0</v>
      </c>
      <c r="C235" s="67" t="s">
        <v>450</v>
      </c>
      <c r="D235" s="66">
        <v>9</v>
      </c>
    </row>
    <row r="236" spans="1:4">
      <c r="A236" s="103" t="s">
        <v>749</v>
      </c>
      <c r="B236" s="66">
        <v>0</v>
      </c>
      <c r="C236" s="67" t="s">
        <v>750</v>
      </c>
      <c r="D236" s="66">
        <v>156</v>
      </c>
    </row>
    <row r="237" spans="1:4">
      <c r="A237" s="103" t="s">
        <v>751</v>
      </c>
      <c r="B237" s="66">
        <f>SUM(B238:B240)</f>
        <v>0</v>
      </c>
      <c r="C237" s="65" t="s">
        <v>236</v>
      </c>
      <c r="D237" s="226">
        <f>SUM(D238:D242)</f>
        <v>136</v>
      </c>
    </row>
    <row r="238" spans="1:4">
      <c r="A238" s="104" t="s">
        <v>752</v>
      </c>
      <c r="B238" s="66">
        <v>0</v>
      </c>
      <c r="C238" s="67" t="s">
        <v>432</v>
      </c>
      <c r="D238" s="66">
        <v>70</v>
      </c>
    </row>
    <row r="239" spans="1:4">
      <c r="A239" s="104" t="s">
        <v>753</v>
      </c>
      <c r="B239" s="66">
        <v>0</v>
      </c>
      <c r="C239" s="67" t="s">
        <v>434</v>
      </c>
      <c r="D239" s="66">
        <v>28</v>
      </c>
    </row>
    <row r="240" spans="1:4">
      <c r="A240" s="104" t="s">
        <v>754</v>
      </c>
      <c r="B240" s="66">
        <v>0</v>
      </c>
      <c r="C240" s="67" t="s">
        <v>436</v>
      </c>
      <c r="D240" s="66">
        <v>0</v>
      </c>
    </row>
    <row r="241" spans="1:4">
      <c r="A241" s="103" t="s">
        <v>755</v>
      </c>
      <c r="B241" s="66">
        <v>0</v>
      </c>
      <c r="C241" s="67" t="s">
        <v>450</v>
      </c>
      <c r="D241" s="66">
        <v>0</v>
      </c>
    </row>
    <row r="242" spans="1:4">
      <c r="A242" s="103" t="s">
        <v>756</v>
      </c>
      <c r="B242" s="66">
        <v>0</v>
      </c>
      <c r="C242" s="67" t="s">
        <v>757</v>
      </c>
      <c r="D242" s="66">
        <v>38</v>
      </c>
    </row>
    <row r="243" spans="1:4">
      <c r="A243" s="103" t="s">
        <v>758</v>
      </c>
      <c r="B243" s="66">
        <v>0</v>
      </c>
      <c r="C243" s="65" t="s">
        <v>237</v>
      </c>
      <c r="D243" s="66">
        <f>SUM(D244:D248)</f>
        <v>0</v>
      </c>
    </row>
    <row r="244" spans="1:4">
      <c r="A244" s="103" t="s">
        <v>759</v>
      </c>
      <c r="B244" s="66">
        <v>0</v>
      </c>
      <c r="C244" s="67" t="s">
        <v>432</v>
      </c>
      <c r="D244" s="66">
        <v>0</v>
      </c>
    </row>
    <row r="245" spans="1:4">
      <c r="A245" s="103" t="s">
        <v>760</v>
      </c>
      <c r="B245" s="66">
        <v>0</v>
      </c>
      <c r="C245" s="67" t="s">
        <v>434</v>
      </c>
      <c r="D245" s="66">
        <v>0</v>
      </c>
    </row>
    <row r="246" spans="1:4">
      <c r="A246" s="103" t="s">
        <v>761</v>
      </c>
      <c r="B246" s="66">
        <f>SUM(B247:B255)</f>
        <v>0</v>
      </c>
      <c r="C246" s="67" t="s">
        <v>436</v>
      </c>
      <c r="D246" s="66">
        <v>0</v>
      </c>
    </row>
    <row r="247" spans="1:4">
      <c r="A247" s="104" t="s">
        <v>762</v>
      </c>
      <c r="B247" s="66">
        <v>0</v>
      </c>
      <c r="C247" s="67" t="s">
        <v>450</v>
      </c>
      <c r="D247" s="66">
        <v>0</v>
      </c>
    </row>
    <row r="248" spans="1:4">
      <c r="A248" s="104" t="s">
        <v>763</v>
      </c>
      <c r="B248" s="66">
        <v>0</v>
      </c>
      <c r="C248" s="67" t="s">
        <v>764</v>
      </c>
      <c r="D248" s="66">
        <v>0</v>
      </c>
    </row>
    <row r="249" spans="1:4">
      <c r="A249" s="104" t="s">
        <v>765</v>
      </c>
      <c r="B249" s="66">
        <v>0</v>
      </c>
      <c r="C249" s="65" t="s">
        <v>766</v>
      </c>
      <c r="D249" s="226">
        <f>SUM(D250:D254)</f>
        <v>679</v>
      </c>
    </row>
    <row r="250" spans="1:4">
      <c r="A250" s="104" t="s">
        <v>767</v>
      </c>
      <c r="B250" s="66">
        <v>0</v>
      </c>
      <c r="C250" s="67" t="s">
        <v>432</v>
      </c>
      <c r="D250" s="66">
        <v>429</v>
      </c>
    </row>
    <row r="251" spans="1:4">
      <c r="A251" s="104" t="s">
        <v>768</v>
      </c>
      <c r="B251" s="66">
        <v>0</v>
      </c>
      <c r="C251" s="67" t="s">
        <v>434</v>
      </c>
      <c r="D251" s="66">
        <v>60</v>
      </c>
    </row>
    <row r="252" spans="1:4">
      <c r="A252" s="104" t="s">
        <v>769</v>
      </c>
      <c r="B252" s="66">
        <v>0</v>
      </c>
      <c r="C252" s="67" t="s">
        <v>436</v>
      </c>
      <c r="D252" s="66">
        <v>0</v>
      </c>
    </row>
    <row r="253" spans="1:4">
      <c r="A253" s="104" t="s">
        <v>770</v>
      </c>
      <c r="B253" s="66">
        <v>0</v>
      </c>
      <c r="C253" s="67" t="s">
        <v>450</v>
      </c>
      <c r="D253" s="66">
        <v>0</v>
      </c>
    </row>
    <row r="254" spans="1:4">
      <c r="A254" s="104" t="s">
        <v>771</v>
      </c>
      <c r="B254" s="66">
        <v>0</v>
      </c>
      <c r="C254" s="67" t="s">
        <v>772</v>
      </c>
      <c r="D254" s="66">
        <v>190</v>
      </c>
    </row>
    <row r="255" spans="1:4">
      <c r="A255" s="104" t="s">
        <v>773</v>
      </c>
      <c r="B255" s="66">
        <v>0</v>
      </c>
      <c r="C255" s="65" t="s">
        <v>774</v>
      </c>
      <c r="D255" s="226">
        <f>SUM(D256:D257)</f>
        <v>1577</v>
      </c>
    </row>
    <row r="256" spans="1:4">
      <c r="A256" s="103" t="s">
        <v>775</v>
      </c>
      <c r="B256" s="66">
        <v>0</v>
      </c>
      <c r="C256" s="67" t="s">
        <v>776</v>
      </c>
      <c r="D256" s="66">
        <v>148</v>
      </c>
    </row>
    <row r="257" spans="1:4">
      <c r="A257" s="103" t="s">
        <v>777</v>
      </c>
      <c r="B257" s="66">
        <v>0</v>
      </c>
      <c r="C257" s="67" t="s">
        <v>778</v>
      </c>
      <c r="D257" s="66">
        <v>1429</v>
      </c>
    </row>
    <row r="258" spans="1:4">
      <c r="A258" s="103" t="s">
        <v>779</v>
      </c>
      <c r="B258" s="66">
        <f>SUM(B259:B262)</f>
        <v>0</v>
      </c>
      <c r="C258" s="65" t="s">
        <v>240</v>
      </c>
      <c r="D258" s="66">
        <f>SUM(D259,D266,D269,D276,D282,D286,D288,D293)</f>
        <v>0</v>
      </c>
    </row>
    <row r="259" spans="1:4">
      <c r="A259" s="104" t="s">
        <v>780</v>
      </c>
      <c r="B259" s="66">
        <v>0</v>
      </c>
      <c r="C259" s="65" t="s">
        <v>241</v>
      </c>
      <c r="D259" s="66">
        <f>SUM(D260:D265)</f>
        <v>0</v>
      </c>
    </row>
    <row r="260" spans="1:4">
      <c r="A260" s="104" t="s">
        <v>781</v>
      </c>
      <c r="B260" s="66">
        <v>0</v>
      </c>
      <c r="C260" s="67" t="s">
        <v>432</v>
      </c>
      <c r="D260" s="66">
        <v>0</v>
      </c>
    </row>
    <row r="261" spans="1:4">
      <c r="A261" s="104" t="s">
        <v>782</v>
      </c>
      <c r="B261" s="66">
        <v>0</v>
      </c>
      <c r="C261" s="67" t="s">
        <v>434</v>
      </c>
      <c r="D261" s="66">
        <v>0</v>
      </c>
    </row>
    <row r="262" spans="1:4">
      <c r="A262" s="104" t="s">
        <v>783</v>
      </c>
      <c r="B262" s="66">
        <v>0</v>
      </c>
      <c r="C262" s="67" t="s">
        <v>436</v>
      </c>
      <c r="D262" s="66">
        <v>0</v>
      </c>
    </row>
    <row r="263" spans="1:4">
      <c r="A263" s="103" t="s">
        <v>784</v>
      </c>
      <c r="B263" s="66">
        <f>SUM(B264:B267)</f>
        <v>0</v>
      </c>
      <c r="C263" s="67" t="s">
        <v>733</v>
      </c>
      <c r="D263" s="66">
        <v>0</v>
      </c>
    </row>
    <row r="264" spans="1:4">
      <c r="A264" s="104" t="s">
        <v>785</v>
      </c>
      <c r="B264" s="66">
        <v>0</v>
      </c>
      <c r="C264" s="67" t="s">
        <v>450</v>
      </c>
      <c r="D264" s="66">
        <v>0</v>
      </c>
    </row>
    <row r="265" spans="1:4">
      <c r="A265" s="104" t="s">
        <v>786</v>
      </c>
      <c r="B265" s="66">
        <v>0</v>
      </c>
      <c r="C265" s="67" t="s">
        <v>787</v>
      </c>
      <c r="D265" s="66">
        <v>0</v>
      </c>
    </row>
    <row r="266" spans="1:4">
      <c r="A266" s="104" t="s">
        <v>788</v>
      </c>
      <c r="B266" s="66">
        <v>0</v>
      </c>
      <c r="C266" s="65" t="s">
        <v>242</v>
      </c>
      <c r="D266" s="66">
        <f>SUM(D267:D268)</f>
        <v>0</v>
      </c>
    </row>
    <row r="267" spans="1:4">
      <c r="A267" s="104" t="s">
        <v>789</v>
      </c>
      <c r="B267" s="66">
        <v>0</v>
      </c>
      <c r="C267" s="67" t="s">
        <v>790</v>
      </c>
      <c r="D267" s="66">
        <v>0</v>
      </c>
    </row>
    <row r="268" spans="1:4">
      <c r="A268" s="103" t="s">
        <v>791</v>
      </c>
      <c r="B268" s="66">
        <v>0</v>
      </c>
      <c r="C268" s="67" t="s">
        <v>792</v>
      </c>
      <c r="D268" s="66">
        <v>0</v>
      </c>
    </row>
    <row r="269" spans="1:4">
      <c r="A269" s="103" t="s">
        <v>793</v>
      </c>
      <c r="B269" s="215">
        <f>SUM(B270,B274)</f>
        <v>714</v>
      </c>
      <c r="C269" s="65" t="s">
        <v>243</v>
      </c>
      <c r="D269" s="66">
        <f>SUM(D270:D275)</f>
        <v>0</v>
      </c>
    </row>
    <row r="270" spans="1:4">
      <c r="A270" s="103" t="s">
        <v>794</v>
      </c>
      <c r="B270" s="66">
        <f>SUM(B271:B273)</f>
        <v>714</v>
      </c>
      <c r="C270" s="67" t="s">
        <v>795</v>
      </c>
      <c r="D270" s="66">
        <v>0</v>
      </c>
    </row>
    <row r="271" spans="1:4">
      <c r="A271" s="104" t="s">
        <v>796</v>
      </c>
      <c r="B271" s="66">
        <v>0</v>
      </c>
      <c r="C271" s="67" t="s">
        <v>797</v>
      </c>
      <c r="D271" s="66">
        <v>0</v>
      </c>
    </row>
    <row r="272" spans="1:4">
      <c r="A272" s="104" t="s">
        <v>798</v>
      </c>
      <c r="B272" s="66">
        <v>0</v>
      </c>
      <c r="C272" s="67" t="s">
        <v>799</v>
      </c>
      <c r="D272" s="66">
        <v>0</v>
      </c>
    </row>
    <row r="273" spans="1:4">
      <c r="A273" s="104" t="s">
        <v>800</v>
      </c>
      <c r="B273" s="66">
        <v>714</v>
      </c>
      <c r="C273" s="67" t="s">
        <v>801</v>
      </c>
      <c r="D273" s="66">
        <v>0</v>
      </c>
    </row>
    <row r="274" spans="1:4">
      <c r="A274" s="103" t="s">
        <v>802</v>
      </c>
      <c r="B274" s="66"/>
      <c r="C274" s="67" t="s">
        <v>803</v>
      </c>
      <c r="D274" s="66">
        <v>0</v>
      </c>
    </row>
    <row r="275" spans="1:4">
      <c r="A275" s="103" t="s">
        <v>804</v>
      </c>
      <c r="B275" s="215">
        <f>SUM(B276:B278)</f>
        <v>386</v>
      </c>
      <c r="C275" s="67" t="s">
        <v>805</v>
      </c>
      <c r="D275" s="66">
        <v>0</v>
      </c>
    </row>
    <row r="276" spans="1:4">
      <c r="A276" s="103" t="s">
        <v>806</v>
      </c>
      <c r="B276" s="66">
        <v>0</v>
      </c>
      <c r="C276" s="65" t="s">
        <v>244</v>
      </c>
      <c r="D276" s="66">
        <f>SUM(D277:D281)</f>
        <v>0</v>
      </c>
    </row>
    <row r="277" spans="1:4">
      <c r="A277" s="103" t="s">
        <v>807</v>
      </c>
      <c r="B277" s="66">
        <v>386</v>
      </c>
      <c r="C277" s="67" t="s">
        <v>808</v>
      </c>
      <c r="D277" s="66">
        <v>0</v>
      </c>
    </row>
    <row r="278" spans="1:4">
      <c r="A278" s="103" t="s">
        <v>809</v>
      </c>
      <c r="B278" s="66">
        <v>0</v>
      </c>
      <c r="C278" s="67" t="s">
        <v>810</v>
      </c>
      <c r="D278" s="66">
        <v>0</v>
      </c>
    </row>
    <row r="279" spans="1:4">
      <c r="A279" s="103" t="s">
        <v>811</v>
      </c>
      <c r="B279" s="215">
        <f>SUM(B280,B283:B292)</f>
        <v>1139</v>
      </c>
      <c r="C279" s="67" t="s">
        <v>812</v>
      </c>
      <c r="D279" s="66">
        <v>0</v>
      </c>
    </row>
    <row r="280" spans="1:4">
      <c r="A280" s="103" t="s">
        <v>813</v>
      </c>
      <c r="B280" s="66">
        <f>SUM(B281:B282)</f>
        <v>134</v>
      </c>
      <c r="C280" s="67" t="s">
        <v>814</v>
      </c>
      <c r="D280" s="66">
        <v>0</v>
      </c>
    </row>
    <row r="281" spans="1:4">
      <c r="A281" s="104" t="s">
        <v>815</v>
      </c>
      <c r="B281" s="66">
        <v>0</v>
      </c>
      <c r="C281" s="67" t="s">
        <v>816</v>
      </c>
      <c r="D281" s="66">
        <v>0</v>
      </c>
    </row>
    <row r="282" spans="1:4">
      <c r="A282" s="104" t="s">
        <v>817</v>
      </c>
      <c r="B282" s="66">
        <v>134</v>
      </c>
      <c r="C282" s="65" t="s">
        <v>245</v>
      </c>
      <c r="D282" s="66">
        <f>SUM(D283:D285)</f>
        <v>0</v>
      </c>
    </row>
    <row r="283" spans="1:4">
      <c r="A283" s="103" t="s">
        <v>818</v>
      </c>
      <c r="B283" s="66">
        <v>37</v>
      </c>
      <c r="C283" s="67" t="s">
        <v>819</v>
      </c>
      <c r="D283" s="66">
        <v>0</v>
      </c>
    </row>
    <row r="284" spans="1:4">
      <c r="A284" s="103" t="s">
        <v>820</v>
      </c>
      <c r="B284" s="66">
        <v>783</v>
      </c>
      <c r="C284" s="67" t="s">
        <v>821</v>
      </c>
      <c r="D284" s="66">
        <v>0</v>
      </c>
    </row>
    <row r="285" spans="1:4">
      <c r="A285" s="103" t="s">
        <v>822</v>
      </c>
      <c r="B285" s="66">
        <v>0</v>
      </c>
      <c r="C285" s="67" t="s">
        <v>823</v>
      </c>
      <c r="D285" s="66">
        <v>0</v>
      </c>
    </row>
    <row r="286" spans="1:4">
      <c r="A286" s="103" t="s">
        <v>824</v>
      </c>
      <c r="B286" s="66">
        <v>-1</v>
      </c>
      <c r="C286" s="65" t="s">
        <v>825</v>
      </c>
      <c r="D286" s="66">
        <f>D287</f>
        <v>0</v>
      </c>
    </row>
    <row r="287" spans="1:4">
      <c r="A287" s="103" t="s">
        <v>826</v>
      </c>
      <c r="B287" s="66">
        <v>110</v>
      </c>
      <c r="C287" s="67" t="s">
        <v>827</v>
      </c>
      <c r="D287" s="66">
        <v>0</v>
      </c>
    </row>
    <row r="288" spans="1:4">
      <c r="A288" s="103" t="s">
        <v>828</v>
      </c>
      <c r="B288" s="66">
        <v>0</v>
      </c>
      <c r="C288" s="65" t="s">
        <v>247</v>
      </c>
      <c r="D288" s="66">
        <f>SUM(D289:D292)</f>
        <v>0</v>
      </c>
    </row>
    <row r="289" spans="1:4">
      <c r="A289" s="103" t="s">
        <v>829</v>
      </c>
      <c r="B289" s="66">
        <v>76</v>
      </c>
      <c r="C289" s="67" t="s">
        <v>830</v>
      </c>
      <c r="D289" s="66">
        <v>0</v>
      </c>
    </row>
    <row r="290" spans="1:4">
      <c r="A290" s="103" t="s">
        <v>831</v>
      </c>
      <c r="B290" s="66"/>
      <c r="C290" s="67" t="s">
        <v>832</v>
      </c>
      <c r="D290" s="66">
        <v>0</v>
      </c>
    </row>
    <row r="291" spans="1:4">
      <c r="A291" s="103" t="s">
        <v>833</v>
      </c>
      <c r="B291" s="66">
        <v>0</v>
      </c>
      <c r="C291" s="67" t="s">
        <v>834</v>
      </c>
      <c r="D291" s="66">
        <v>0</v>
      </c>
    </row>
    <row r="292" spans="1:4">
      <c r="A292" s="103" t="s">
        <v>835</v>
      </c>
      <c r="B292" s="66">
        <v>0</v>
      </c>
      <c r="C292" s="67" t="s">
        <v>836</v>
      </c>
      <c r="D292" s="66">
        <v>0</v>
      </c>
    </row>
    <row r="293" spans="1:4">
      <c r="A293" s="103" t="s">
        <v>837</v>
      </c>
      <c r="B293" s="215">
        <f>SUM(B294:B301)</f>
        <v>1398</v>
      </c>
      <c r="C293" s="65" t="s">
        <v>838</v>
      </c>
      <c r="D293" s="66">
        <f>D294</f>
        <v>0</v>
      </c>
    </row>
    <row r="294" spans="1:4">
      <c r="A294" s="103" t="s">
        <v>839</v>
      </c>
      <c r="B294" s="66">
        <v>42</v>
      </c>
      <c r="C294" s="67" t="s">
        <v>840</v>
      </c>
      <c r="D294" s="66">
        <v>0</v>
      </c>
    </row>
    <row r="295" spans="1:4">
      <c r="A295" s="103" t="s">
        <v>841</v>
      </c>
      <c r="B295" s="66">
        <v>18</v>
      </c>
      <c r="C295" s="65" t="s">
        <v>249</v>
      </c>
      <c r="D295" s="66">
        <f>SUM(D296,D298,D300,D302,D311)</f>
        <v>127</v>
      </c>
    </row>
    <row r="296" spans="1:4">
      <c r="A296" s="103" t="s">
        <v>842</v>
      </c>
      <c r="B296" s="66">
        <v>509</v>
      </c>
      <c r="C296" s="65" t="s">
        <v>843</v>
      </c>
      <c r="D296" s="66">
        <f>D297</f>
        <v>0</v>
      </c>
    </row>
    <row r="297" spans="1:4">
      <c r="A297" s="103" t="s">
        <v>844</v>
      </c>
      <c r="B297" s="66">
        <v>0</v>
      </c>
      <c r="C297" s="67" t="s">
        <v>845</v>
      </c>
      <c r="D297" s="66">
        <v>0</v>
      </c>
    </row>
    <row r="298" spans="1:4">
      <c r="A298" s="103" t="s">
        <v>846</v>
      </c>
      <c r="B298" s="66">
        <v>42</v>
      </c>
      <c r="C298" s="65" t="s">
        <v>847</v>
      </c>
      <c r="D298" s="66">
        <f>D299</f>
        <v>0</v>
      </c>
    </row>
    <row r="299" spans="1:4">
      <c r="A299" s="103" t="s">
        <v>848</v>
      </c>
      <c r="B299" s="66">
        <v>8</v>
      </c>
      <c r="C299" s="67" t="s">
        <v>849</v>
      </c>
      <c r="D299" s="66">
        <v>0</v>
      </c>
    </row>
    <row r="300" spans="1:4">
      <c r="A300" s="103" t="s">
        <v>850</v>
      </c>
      <c r="B300" s="66">
        <v>160</v>
      </c>
      <c r="C300" s="65" t="s">
        <v>851</v>
      </c>
      <c r="D300" s="66">
        <f>D301</f>
        <v>0</v>
      </c>
    </row>
    <row r="301" spans="1:4">
      <c r="A301" s="103" t="s">
        <v>852</v>
      </c>
      <c r="B301" s="66">
        <v>619</v>
      </c>
      <c r="C301" s="67" t="s">
        <v>853</v>
      </c>
      <c r="D301" s="66">
        <v>0</v>
      </c>
    </row>
    <row r="302" spans="1:4">
      <c r="A302" s="103" t="s">
        <v>854</v>
      </c>
      <c r="B302" s="215">
        <f>SUM(B303,B306:B307)</f>
        <v>301</v>
      </c>
      <c r="C302" s="65" t="s">
        <v>253</v>
      </c>
      <c r="D302" s="226">
        <f>SUM(D303:D310)</f>
        <v>127</v>
      </c>
    </row>
    <row r="303" spans="1:4">
      <c r="A303" s="103" t="s">
        <v>855</v>
      </c>
      <c r="B303" s="66">
        <f>SUM(B304:B305)</f>
        <v>0</v>
      </c>
      <c r="C303" s="67" t="s">
        <v>856</v>
      </c>
      <c r="D303" s="66">
        <v>47</v>
      </c>
    </row>
    <row r="304" spans="1:4">
      <c r="A304" s="104" t="s">
        <v>857</v>
      </c>
      <c r="B304" s="66">
        <v>0</v>
      </c>
      <c r="C304" s="67" t="s">
        <v>858</v>
      </c>
      <c r="D304" s="66">
        <v>0</v>
      </c>
    </row>
    <row r="305" spans="1:4">
      <c r="A305" s="104" t="s">
        <v>859</v>
      </c>
      <c r="B305" s="66">
        <v>0</v>
      </c>
      <c r="C305" s="67" t="s">
        <v>860</v>
      </c>
      <c r="D305" s="66">
        <v>0</v>
      </c>
    </row>
    <row r="306" spans="1:4">
      <c r="A306" s="103" t="s">
        <v>861</v>
      </c>
      <c r="B306" s="66">
        <v>296</v>
      </c>
      <c r="C306" s="67" t="s">
        <v>862</v>
      </c>
      <c r="D306" s="66">
        <v>0</v>
      </c>
    </row>
    <row r="307" spans="1:4">
      <c r="A307" s="103" t="s">
        <v>863</v>
      </c>
      <c r="B307" s="66">
        <v>5</v>
      </c>
      <c r="C307" s="67" t="s">
        <v>864</v>
      </c>
      <c r="D307" s="66">
        <v>0</v>
      </c>
    </row>
    <row r="308" spans="1:4">
      <c r="A308" s="103" t="s">
        <v>865</v>
      </c>
      <c r="B308" s="215">
        <f>SUM(B309:B316)</f>
        <v>1314</v>
      </c>
      <c r="C308" s="67" t="s">
        <v>866</v>
      </c>
      <c r="D308" s="66">
        <v>0</v>
      </c>
    </row>
    <row r="309" spans="1:4">
      <c r="A309" s="103" t="s">
        <v>867</v>
      </c>
      <c r="B309" s="66">
        <v>42</v>
      </c>
      <c r="C309" s="67" t="s">
        <v>868</v>
      </c>
      <c r="D309" s="66">
        <v>80</v>
      </c>
    </row>
    <row r="310" spans="1:4">
      <c r="A310" s="103" t="s">
        <v>869</v>
      </c>
      <c r="B310" s="66">
        <v>2</v>
      </c>
      <c r="C310" s="67" t="s">
        <v>870</v>
      </c>
      <c r="D310" s="66">
        <v>0</v>
      </c>
    </row>
    <row r="311" spans="1:4">
      <c r="A311" s="103" t="s">
        <v>871</v>
      </c>
      <c r="B311" s="66">
        <v>564</v>
      </c>
      <c r="C311" s="65" t="s">
        <v>872</v>
      </c>
      <c r="D311" s="66">
        <f>D312</f>
        <v>0</v>
      </c>
    </row>
    <row r="312" spans="1:4">
      <c r="A312" s="103" t="s">
        <v>873</v>
      </c>
      <c r="B312" s="66">
        <v>0</v>
      </c>
      <c r="C312" s="67" t="s">
        <v>874</v>
      </c>
      <c r="D312" s="66">
        <v>0</v>
      </c>
    </row>
    <row r="313" spans="1:4">
      <c r="A313" s="103" t="s">
        <v>875</v>
      </c>
      <c r="B313" s="66">
        <v>4</v>
      </c>
      <c r="C313" s="65" t="s">
        <v>255</v>
      </c>
      <c r="D313" s="66">
        <f>SUM(D314,D324,D346,D353,D365,D374,D388,D397,D406,D414,D422,D431)</f>
        <v>11253</v>
      </c>
    </row>
    <row r="314" spans="1:4">
      <c r="A314" s="103" t="s">
        <v>876</v>
      </c>
      <c r="B314" s="66">
        <v>6</v>
      </c>
      <c r="C314" s="65" t="s">
        <v>256</v>
      </c>
      <c r="D314" s="226">
        <f>SUM(D315:D323)</f>
        <v>500</v>
      </c>
    </row>
    <row r="315" spans="1:4">
      <c r="A315" s="103" t="s">
        <v>877</v>
      </c>
      <c r="B315" s="66">
        <v>9</v>
      </c>
      <c r="C315" s="67" t="s">
        <v>878</v>
      </c>
      <c r="D315" s="66">
        <v>113</v>
      </c>
    </row>
    <row r="316" spans="1:4">
      <c r="A316" s="103" t="s">
        <v>879</v>
      </c>
      <c r="B316" s="66">
        <v>687</v>
      </c>
      <c r="C316" s="67" t="s">
        <v>880</v>
      </c>
      <c r="D316" s="66">
        <v>0</v>
      </c>
    </row>
    <row r="317" spans="1:4">
      <c r="A317" s="103" t="s">
        <v>881</v>
      </c>
      <c r="B317" s="215">
        <f>SUM(B318:B325)</f>
        <v>2283</v>
      </c>
      <c r="C317" s="67" t="s">
        <v>882</v>
      </c>
      <c r="D317" s="66">
        <v>387</v>
      </c>
    </row>
    <row r="318" spans="1:4">
      <c r="A318" s="103" t="s">
        <v>883</v>
      </c>
      <c r="B318" s="66">
        <v>4</v>
      </c>
      <c r="C318" s="67" t="s">
        <v>884</v>
      </c>
      <c r="D318" s="66">
        <v>0</v>
      </c>
    </row>
    <row r="319" spans="1:4">
      <c r="A319" s="103" t="s">
        <v>885</v>
      </c>
      <c r="B319" s="66">
        <v>0</v>
      </c>
      <c r="C319" s="67" t="s">
        <v>886</v>
      </c>
      <c r="D319" s="66">
        <v>0</v>
      </c>
    </row>
    <row r="320" spans="1:4">
      <c r="A320" s="103" t="s">
        <v>887</v>
      </c>
      <c r="B320" s="66">
        <v>2005</v>
      </c>
      <c r="C320" s="67" t="s">
        <v>888</v>
      </c>
      <c r="D320" s="66">
        <v>0</v>
      </c>
    </row>
    <row r="321" spans="1:4">
      <c r="A321" s="103" t="s">
        <v>889</v>
      </c>
      <c r="B321" s="66">
        <v>0</v>
      </c>
      <c r="C321" s="67" t="s">
        <v>890</v>
      </c>
      <c r="D321" s="66">
        <v>0</v>
      </c>
    </row>
    <row r="322" spans="1:4">
      <c r="A322" s="103" t="s">
        <v>891</v>
      </c>
      <c r="B322" s="66">
        <v>74</v>
      </c>
      <c r="C322" s="67" t="s">
        <v>892</v>
      </c>
      <c r="D322" s="66">
        <v>0</v>
      </c>
    </row>
    <row r="323" spans="1:4">
      <c r="A323" s="103" t="s">
        <v>893</v>
      </c>
      <c r="B323" s="66">
        <v>71</v>
      </c>
      <c r="C323" s="67" t="s">
        <v>894</v>
      </c>
      <c r="D323" s="66">
        <v>0</v>
      </c>
    </row>
    <row r="324" spans="1:4">
      <c r="A324" s="103" t="s">
        <v>895</v>
      </c>
      <c r="B324" s="66">
        <v>39</v>
      </c>
      <c r="C324" s="65" t="s">
        <v>257</v>
      </c>
      <c r="D324" s="226">
        <f>SUM(D325:D345)</f>
        <v>6334</v>
      </c>
    </row>
    <row r="325" spans="1:4">
      <c r="A325" s="103" t="s">
        <v>896</v>
      </c>
      <c r="B325" s="66">
        <v>90</v>
      </c>
      <c r="C325" s="67" t="s">
        <v>432</v>
      </c>
      <c r="D325" s="66">
        <v>3839</v>
      </c>
    </row>
    <row r="326" spans="1:4">
      <c r="A326" s="103" t="s">
        <v>897</v>
      </c>
      <c r="B326" s="215">
        <f>SUM(B327:B328)</f>
        <v>1074</v>
      </c>
      <c r="C326" s="67" t="s">
        <v>434</v>
      </c>
      <c r="D326" s="66">
        <v>1069</v>
      </c>
    </row>
    <row r="327" spans="1:4">
      <c r="A327" s="103" t="s">
        <v>898</v>
      </c>
      <c r="B327" s="66">
        <v>1074</v>
      </c>
      <c r="C327" s="67" t="s">
        <v>436</v>
      </c>
      <c r="D327" s="66">
        <v>0</v>
      </c>
    </row>
    <row r="328" spans="1:4">
      <c r="A328" s="103" t="s">
        <v>899</v>
      </c>
      <c r="B328" s="66">
        <v>0</v>
      </c>
      <c r="C328" s="67" t="s">
        <v>900</v>
      </c>
      <c r="D328" s="66">
        <v>67</v>
      </c>
    </row>
    <row r="329" spans="1:4">
      <c r="A329" s="103" t="s">
        <v>901</v>
      </c>
      <c r="B329" s="66">
        <f>SUM(B330:B331)</f>
        <v>0</v>
      </c>
      <c r="C329" s="67" t="s">
        <v>902</v>
      </c>
      <c r="D329" s="66">
        <v>2</v>
      </c>
    </row>
    <row r="330" spans="1:4">
      <c r="A330" s="103" t="s">
        <v>903</v>
      </c>
      <c r="B330" s="66">
        <v>0</v>
      </c>
      <c r="C330" s="67" t="s">
        <v>904</v>
      </c>
      <c r="D330" s="66">
        <v>0</v>
      </c>
    </row>
    <row r="331" spans="1:4">
      <c r="A331" s="103" t="s">
        <v>905</v>
      </c>
      <c r="B331" s="66">
        <v>0</v>
      </c>
      <c r="C331" s="67" t="s">
        <v>906</v>
      </c>
      <c r="D331" s="66">
        <v>0</v>
      </c>
    </row>
    <row r="332" spans="1:4">
      <c r="A332" s="103" t="s">
        <v>907</v>
      </c>
      <c r="B332" s="66">
        <f>SUM(B333:B334)</f>
        <v>0</v>
      </c>
      <c r="C332" s="67" t="s">
        <v>908</v>
      </c>
      <c r="D332" s="66">
        <v>0</v>
      </c>
    </row>
    <row r="333" spans="1:4">
      <c r="A333" s="103" t="s">
        <v>909</v>
      </c>
      <c r="B333" s="66">
        <v>0</v>
      </c>
      <c r="C333" s="67" t="s">
        <v>910</v>
      </c>
      <c r="D333" s="66">
        <v>0</v>
      </c>
    </row>
    <row r="334" spans="1:4">
      <c r="A334" s="103" t="s">
        <v>911</v>
      </c>
      <c r="B334" s="66">
        <v>0</v>
      </c>
      <c r="C334" s="67" t="s">
        <v>912</v>
      </c>
      <c r="D334" s="66">
        <v>1</v>
      </c>
    </row>
    <row r="335" spans="1:4">
      <c r="A335" s="103" t="s">
        <v>913</v>
      </c>
      <c r="B335" s="66">
        <f>SUM(B336,B340,B344:B345)</f>
        <v>0</v>
      </c>
      <c r="C335" s="67" t="s">
        <v>914</v>
      </c>
      <c r="D335" s="66">
        <v>94</v>
      </c>
    </row>
    <row r="336" spans="1:4">
      <c r="A336" s="103" t="s">
        <v>915</v>
      </c>
      <c r="B336" s="66">
        <f>SUM(B337:B339)</f>
        <v>0</v>
      </c>
      <c r="C336" s="67" t="s">
        <v>916</v>
      </c>
      <c r="D336" s="66">
        <v>815</v>
      </c>
    </row>
    <row r="337" spans="1:4">
      <c r="A337" s="104" t="s">
        <v>917</v>
      </c>
      <c r="B337" s="66">
        <v>0</v>
      </c>
      <c r="C337" s="67" t="s">
        <v>918</v>
      </c>
      <c r="D337" s="66">
        <v>0</v>
      </c>
    </row>
    <row r="338" spans="1:4">
      <c r="A338" s="104" t="s">
        <v>919</v>
      </c>
      <c r="B338" s="66">
        <v>0</v>
      </c>
      <c r="C338" s="67" t="s">
        <v>920</v>
      </c>
      <c r="D338" s="66">
        <v>6</v>
      </c>
    </row>
    <row r="339" spans="1:4">
      <c r="A339" s="104" t="s">
        <v>921</v>
      </c>
      <c r="B339" s="66">
        <v>0</v>
      </c>
      <c r="C339" s="67" t="s">
        <v>922</v>
      </c>
      <c r="D339" s="66">
        <v>119</v>
      </c>
    </row>
    <row r="340" spans="1:4">
      <c r="A340" s="103" t="s">
        <v>923</v>
      </c>
      <c r="B340" s="66">
        <f>SUM(B341:B343)</f>
        <v>0</v>
      </c>
      <c r="C340" s="67" t="s">
        <v>924</v>
      </c>
      <c r="D340" s="66"/>
    </row>
    <row r="341" spans="1:4">
      <c r="A341" s="104" t="s">
        <v>925</v>
      </c>
      <c r="B341" s="66">
        <v>0</v>
      </c>
      <c r="C341" s="67" t="s">
        <v>926</v>
      </c>
      <c r="D341" s="66">
        <v>184</v>
      </c>
    </row>
    <row r="342" spans="1:4">
      <c r="A342" s="104" t="s">
        <v>927</v>
      </c>
      <c r="B342" s="66">
        <v>0</v>
      </c>
      <c r="C342" s="67" t="s">
        <v>928</v>
      </c>
      <c r="D342" s="66">
        <v>0</v>
      </c>
    </row>
    <row r="343" spans="1:4">
      <c r="A343" s="104" t="s">
        <v>929</v>
      </c>
      <c r="B343" s="66">
        <v>0</v>
      </c>
      <c r="C343" s="67" t="s">
        <v>532</v>
      </c>
      <c r="D343" s="66">
        <v>100</v>
      </c>
    </row>
    <row r="344" spans="1:4">
      <c r="A344" s="103" t="s">
        <v>930</v>
      </c>
      <c r="B344" s="66">
        <v>0</v>
      </c>
      <c r="C344" s="67" t="s">
        <v>450</v>
      </c>
      <c r="D344" s="66">
        <v>4</v>
      </c>
    </row>
    <row r="345" spans="1:4">
      <c r="A345" s="103" t="s">
        <v>931</v>
      </c>
      <c r="B345" s="66">
        <v>0</v>
      </c>
      <c r="C345" s="67" t="s">
        <v>932</v>
      </c>
      <c r="D345" s="66">
        <v>34</v>
      </c>
    </row>
    <row r="346" spans="1:4">
      <c r="A346" s="103" t="s">
        <v>933</v>
      </c>
      <c r="B346" s="215">
        <f>SUM(B347:B349)</f>
        <v>5723</v>
      </c>
      <c r="C346" s="65" t="s">
        <v>258</v>
      </c>
      <c r="D346" s="66">
        <f>SUM(D347:D352)</f>
        <v>0</v>
      </c>
    </row>
    <row r="347" spans="1:4">
      <c r="A347" s="103" t="s">
        <v>934</v>
      </c>
      <c r="B347" s="66">
        <v>5723</v>
      </c>
      <c r="C347" s="67" t="s">
        <v>432</v>
      </c>
      <c r="D347" s="66">
        <v>0</v>
      </c>
    </row>
    <row r="348" spans="1:4">
      <c r="A348" s="103" t="s">
        <v>935</v>
      </c>
      <c r="B348" s="66">
        <v>0</v>
      </c>
      <c r="C348" s="67" t="s">
        <v>434</v>
      </c>
      <c r="D348" s="66">
        <v>0</v>
      </c>
    </row>
    <row r="349" spans="1:4">
      <c r="A349" s="103" t="s">
        <v>936</v>
      </c>
      <c r="B349" s="66">
        <v>0</v>
      </c>
      <c r="C349" s="67" t="s">
        <v>436</v>
      </c>
      <c r="D349" s="66">
        <v>0</v>
      </c>
    </row>
    <row r="350" spans="1:4">
      <c r="A350" s="103" t="s">
        <v>937</v>
      </c>
      <c r="B350" s="215">
        <f>SUM(B351:B352)</f>
        <v>2612</v>
      </c>
      <c r="C350" s="67" t="s">
        <v>938</v>
      </c>
      <c r="D350" s="66">
        <v>0</v>
      </c>
    </row>
    <row r="351" spans="1:4">
      <c r="A351" s="103" t="s">
        <v>939</v>
      </c>
      <c r="B351" s="66">
        <v>2604</v>
      </c>
      <c r="C351" s="67" t="s">
        <v>450</v>
      </c>
      <c r="D351" s="66">
        <v>0</v>
      </c>
    </row>
    <row r="352" spans="1:4">
      <c r="A352" s="103" t="s">
        <v>940</v>
      </c>
      <c r="B352" s="66">
        <v>8</v>
      </c>
      <c r="C352" s="67" t="s">
        <v>941</v>
      </c>
      <c r="D352" s="66">
        <v>0</v>
      </c>
    </row>
    <row r="353" spans="1:4">
      <c r="A353" s="103" t="s">
        <v>942</v>
      </c>
      <c r="B353" s="66">
        <f>SUM(B354:B355)</f>
        <v>0</v>
      </c>
      <c r="C353" s="65" t="s">
        <v>259</v>
      </c>
      <c r="D353" s="226">
        <f>SUM(D354:D364)</f>
        <v>857</v>
      </c>
    </row>
    <row r="354" spans="1:4">
      <c r="A354" s="103" t="s">
        <v>943</v>
      </c>
      <c r="B354" s="66">
        <v>0</v>
      </c>
      <c r="C354" s="67" t="s">
        <v>432</v>
      </c>
      <c r="D354" s="66">
        <v>567</v>
      </c>
    </row>
    <row r="355" spans="1:4">
      <c r="A355" s="103" t="s">
        <v>944</v>
      </c>
      <c r="B355" s="66">
        <v>0</v>
      </c>
      <c r="C355" s="67" t="s">
        <v>434</v>
      </c>
      <c r="D355" s="66">
        <v>263</v>
      </c>
    </row>
    <row r="356" spans="1:4">
      <c r="A356" s="103" t="s">
        <v>945</v>
      </c>
      <c r="B356" s="66">
        <v>0</v>
      </c>
      <c r="C356" s="67" t="s">
        <v>436</v>
      </c>
      <c r="D356" s="66"/>
    </row>
    <row r="357" spans="1:4">
      <c r="A357" s="103" t="s">
        <v>946</v>
      </c>
      <c r="B357" s="66">
        <f>SUM(B358,B387,B692,B725,B743,B783,B786,B792)</f>
        <v>20720</v>
      </c>
      <c r="C357" s="67" t="s">
        <v>947</v>
      </c>
      <c r="D357" s="66">
        <v>8</v>
      </c>
    </row>
    <row r="358" spans="1:4">
      <c r="A358" s="103" t="s">
        <v>948</v>
      </c>
      <c r="B358" s="215">
        <f>SUM(B359,B362,B365,B372:B384)</f>
        <v>4312</v>
      </c>
      <c r="C358" s="67" t="s">
        <v>949</v>
      </c>
      <c r="D358" s="66">
        <v>5</v>
      </c>
    </row>
    <row r="359" spans="1:4">
      <c r="A359" s="103" t="s">
        <v>950</v>
      </c>
      <c r="B359" s="66">
        <f>SUM(B360:B361)</f>
        <v>0</v>
      </c>
      <c r="C359" s="67" t="s">
        <v>951</v>
      </c>
      <c r="D359" s="66">
        <v>1</v>
      </c>
    </row>
    <row r="360" spans="1:4">
      <c r="A360" s="104" t="s">
        <v>952</v>
      </c>
      <c r="B360" s="66"/>
      <c r="C360" s="67" t="s">
        <v>953</v>
      </c>
      <c r="D360" s="66">
        <v>1</v>
      </c>
    </row>
    <row r="361" spans="1:4">
      <c r="A361" s="104" t="s">
        <v>954</v>
      </c>
      <c r="B361" s="66">
        <v>0</v>
      </c>
      <c r="C361" s="67" t="s">
        <v>955</v>
      </c>
      <c r="D361" s="66">
        <v>3</v>
      </c>
    </row>
    <row r="362" spans="1:4">
      <c r="A362" s="103" t="s">
        <v>956</v>
      </c>
      <c r="B362" s="66">
        <f>B363+B364</f>
        <v>0</v>
      </c>
      <c r="C362" s="67" t="s">
        <v>957</v>
      </c>
      <c r="D362" s="66"/>
    </row>
    <row r="363" spans="1:4">
      <c r="A363" s="104" t="s">
        <v>958</v>
      </c>
      <c r="B363" s="66">
        <v>0</v>
      </c>
      <c r="C363" s="67" t="s">
        <v>450</v>
      </c>
      <c r="D363" s="66">
        <v>0</v>
      </c>
    </row>
    <row r="364" spans="1:4">
      <c r="A364" s="104" t="s">
        <v>959</v>
      </c>
      <c r="B364" s="66"/>
      <c r="C364" s="67" t="s">
        <v>960</v>
      </c>
      <c r="D364" s="66">
        <v>9</v>
      </c>
    </row>
    <row r="365" spans="1:4">
      <c r="A365" s="103" t="s">
        <v>961</v>
      </c>
      <c r="B365" s="66">
        <f>SUM(B366:B371)</f>
        <v>682</v>
      </c>
      <c r="C365" s="65" t="s">
        <v>260</v>
      </c>
      <c r="D365" s="226">
        <f>SUM(D366:D373)</f>
        <v>2570</v>
      </c>
    </row>
    <row r="366" spans="1:4">
      <c r="A366" s="104" t="s">
        <v>962</v>
      </c>
      <c r="B366" s="66">
        <v>682</v>
      </c>
      <c r="C366" s="67" t="s">
        <v>432</v>
      </c>
      <c r="D366" s="66">
        <v>1135</v>
      </c>
    </row>
    <row r="367" spans="1:4">
      <c r="A367" s="104" t="s">
        <v>963</v>
      </c>
      <c r="B367" s="66">
        <v>0</v>
      </c>
      <c r="C367" s="67" t="s">
        <v>434</v>
      </c>
      <c r="D367" s="66">
        <v>548</v>
      </c>
    </row>
    <row r="368" spans="1:4">
      <c r="A368" s="104" t="s">
        <v>964</v>
      </c>
      <c r="B368" s="66">
        <v>0</v>
      </c>
      <c r="C368" s="67" t="s">
        <v>436</v>
      </c>
      <c r="D368" s="66">
        <v>33</v>
      </c>
    </row>
    <row r="369" spans="1:4">
      <c r="A369" s="104" t="s">
        <v>965</v>
      </c>
      <c r="B369" s="66">
        <v>0</v>
      </c>
      <c r="C369" s="67" t="s">
        <v>966</v>
      </c>
      <c r="D369" s="66">
        <v>34</v>
      </c>
    </row>
    <row r="370" spans="1:4">
      <c r="A370" s="104" t="s">
        <v>967</v>
      </c>
      <c r="B370" s="66">
        <v>0</v>
      </c>
      <c r="C370" s="67" t="s">
        <v>968</v>
      </c>
      <c r="D370" s="66"/>
    </row>
    <row r="371" spans="1:4">
      <c r="A371" s="104" t="s">
        <v>969</v>
      </c>
      <c r="B371" s="66">
        <v>0</v>
      </c>
      <c r="C371" s="67" t="s">
        <v>970</v>
      </c>
      <c r="D371" s="66">
        <v>800</v>
      </c>
    </row>
    <row r="372" spans="1:4">
      <c r="A372" s="103" t="s">
        <v>971</v>
      </c>
      <c r="B372" s="66">
        <v>0</v>
      </c>
      <c r="C372" s="67" t="s">
        <v>450</v>
      </c>
      <c r="D372" s="66">
        <v>0</v>
      </c>
    </row>
    <row r="373" spans="1:4">
      <c r="A373" s="103" t="s">
        <v>972</v>
      </c>
      <c r="B373" s="66">
        <v>0</v>
      </c>
      <c r="C373" s="67" t="s">
        <v>973</v>
      </c>
      <c r="D373" s="66">
        <v>20</v>
      </c>
    </row>
    <row r="374" spans="1:4">
      <c r="A374" s="103" t="s">
        <v>974</v>
      </c>
      <c r="B374" s="66">
        <v>0</v>
      </c>
      <c r="C374" s="65" t="s">
        <v>261</v>
      </c>
      <c r="D374" s="226">
        <f>SUM(D375:D387)</f>
        <v>992</v>
      </c>
    </row>
    <row r="375" spans="1:4">
      <c r="A375" s="103" t="s">
        <v>975</v>
      </c>
      <c r="B375" s="66">
        <v>0</v>
      </c>
      <c r="C375" s="67" t="s">
        <v>432</v>
      </c>
      <c r="D375" s="66">
        <v>675</v>
      </c>
    </row>
    <row r="376" spans="1:4">
      <c r="A376" s="103" t="s">
        <v>976</v>
      </c>
      <c r="B376" s="66">
        <v>455</v>
      </c>
      <c r="C376" s="67" t="s">
        <v>434</v>
      </c>
      <c r="D376" s="66">
        <v>135</v>
      </c>
    </row>
    <row r="377" spans="1:4">
      <c r="A377" s="103" t="s">
        <v>977</v>
      </c>
      <c r="B377" s="66">
        <v>0</v>
      </c>
      <c r="C377" s="67" t="s">
        <v>436</v>
      </c>
      <c r="D377" s="66">
        <v>0</v>
      </c>
    </row>
    <row r="378" spans="1:4">
      <c r="A378" s="103" t="s">
        <v>978</v>
      </c>
      <c r="B378" s="66">
        <v>183</v>
      </c>
      <c r="C378" s="67" t="s">
        <v>979</v>
      </c>
      <c r="D378" s="66">
        <v>21</v>
      </c>
    </row>
    <row r="379" spans="1:4">
      <c r="A379" s="103" t="s">
        <v>980</v>
      </c>
      <c r="B379" s="66">
        <v>1618</v>
      </c>
      <c r="C379" s="67" t="s">
        <v>981</v>
      </c>
      <c r="D379" s="66">
        <v>58</v>
      </c>
    </row>
    <row r="380" spans="1:4">
      <c r="A380" s="103" t="s">
        <v>982</v>
      </c>
      <c r="B380" s="66">
        <v>1132</v>
      </c>
      <c r="C380" s="67" t="s">
        <v>983</v>
      </c>
      <c r="D380" s="66">
        <v>9</v>
      </c>
    </row>
    <row r="381" spans="1:4">
      <c r="A381" s="103" t="s">
        <v>984</v>
      </c>
      <c r="B381" s="66"/>
      <c r="C381" s="67" t="s">
        <v>985</v>
      </c>
      <c r="D381" s="66">
        <v>37</v>
      </c>
    </row>
    <row r="382" spans="1:4">
      <c r="A382" s="103" t="s">
        <v>986</v>
      </c>
      <c r="B382" s="66">
        <v>48</v>
      </c>
      <c r="C382" s="67" t="s">
        <v>987</v>
      </c>
      <c r="D382" s="66">
        <v>0</v>
      </c>
    </row>
    <row r="383" spans="1:4">
      <c r="A383" s="103" t="s">
        <v>988</v>
      </c>
      <c r="B383" s="66">
        <v>194</v>
      </c>
      <c r="C383" s="67" t="s">
        <v>989</v>
      </c>
      <c r="D383" s="66">
        <v>0</v>
      </c>
    </row>
    <row r="384" spans="1:4">
      <c r="A384" s="103" t="s">
        <v>990</v>
      </c>
      <c r="B384" s="66">
        <f>B385+B386</f>
        <v>0</v>
      </c>
      <c r="C384" s="67" t="s">
        <v>991</v>
      </c>
      <c r="D384" s="66">
        <v>53</v>
      </c>
    </row>
    <row r="385" spans="1:4">
      <c r="A385" s="104" t="s">
        <v>992</v>
      </c>
      <c r="B385" s="66">
        <v>0</v>
      </c>
      <c r="C385" s="67" t="s">
        <v>993</v>
      </c>
      <c r="D385" s="66">
        <v>0</v>
      </c>
    </row>
    <row r="386" spans="1:4">
      <c r="A386" s="104" t="s">
        <v>994</v>
      </c>
      <c r="B386" s="66">
        <v>0</v>
      </c>
      <c r="C386" s="67" t="s">
        <v>450</v>
      </c>
      <c r="D386" s="66">
        <v>2</v>
      </c>
    </row>
    <row r="387" spans="1:4">
      <c r="A387" s="103" t="s">
        <v>995</v>
      </c>
      <c r="B387" s="66">
        <f>B388+B408+B412+B416+B422+B425+B428+B432+B434+B437+B440+B443+B447+B450+B452+B470+B473+B475+B477+B479+B481+B484+B487+B495+B497+B503+B505+B510+B513+B516+B523+B532+B537+B545+B548+B551+B556+B559+B570+B576+B609+B614+B621+B633+B644+B651+B655+B660+B664+B668+B670+B673+B675+B677+B682+B685+B687+B690</f>
        <v>2672</v>
      </c>
      <c r="C387" s="67" t="s">
        <v>996</v>
      </c>
      <c r="D387" s="66">
        <v>2</v>
      </c>
    </row>
    <row r="388" spans="1:4">
      <c r="A388" s="103" t="s">
        <v>997</v>
      </c>
      <c r="B388" s="226">
        <f>SUM(B389:B407)</f>
        <v>391</v>
      </c>
      <c r="C388" s="65" t="s">
        <v>262</v>
      </c>
      <c r="D388" s="66">
        <f>SUM(D389:D396)</f>
        <v>0</v>
      </c>
    </row>
    <row r="389" spans="1:4">
      <c r="A389" s="104" t="s">
        <v>998</v>
      </c>
      <c r="B389" s="66">
        <v>0</v>
      </c>
      <c r="C389" s="67" t="s">
        <v>432</v>
      </c>
      <c r="D389" s="66">
        <v>0</v>
      </c>
    </row>
    <row r="390" spans="1:4">
      <c r="A390" s="104" t="s">
        <v>999</v>
      </c>
      <c r="B390" s="66">
        <v>0</v>
      </c>
      <c r="C390" s="67" t="s">
        <v>434</v>
      </c>
      <c r="D390" s="66">
        <v>0</v>
      </c>
    </row>
    <row r="391" spans="1:4">
      <c r="A391" s="104" t="s">
        <v>1000</v>
      </c>
      <c r="B391" s="66">
        <v>11</v>
      </c>
      <c r="C391" s="67" t="s">
        <v>436</v>
      </c>
      <c r="D391" s="66">
        <v>0</v>
      </c>
    </row>
    <row r="392" spans="1:4">
      <c r="A392" s="104" t="s">
        <v>1001</v>
      </c>
      <c r="B392" s="66">
        <v>0</v>
      </c>
      <c r="C392" s="67" t="s">
        <v>1002</v>
      </c>
      <c r="D392" s="66">
        <v>0</v>
      </c>
    </row>
    <row r="393" spans="1:4">
      <c r="A393" s="104" t="s">
        <v>1003</v>
      </c>
      <c r="B393" s="66">
        <v>0</v>
      </c>
      <c r="C393" s="67" t="s">
        <v>1004</v>
      </c>
      <c r="D393" s="66">
        <v>0</v>
      </c>
    </row>
    <row r="394" spans="1:4">
      <c r="A394" s="104" t="s">
        <v>1005</v>
      </c>
      <c r="B394" s="66">
        <v>8</v>
      </c>
      <c r="C394" s="67" t="s">
        <v>1006</v>
      </c>
      <c r="D394" s="66">
        <v>0</v>
      </c>
    </row>
    <row r="395" spans="1:4">
      <c r="A395" s="104" t="s">
        <v>1007</v>
      </c>
      <c r="B395" s="66">
        <v>117</v>
      </c>
      <c r="C395" s="67" t="s">
        <v>450</v>
      </c>
      <c r="D395" s="66">
        <v>0</v>
      </c>
    </row>
    <row r="396" spans="1:4">
      <c r="A396" s="104" t="s">
        <v>1008</v>
      </c>
      <c r="B396" s="66">
        <v>120</v>
      </c>
      <c r="C396" s="67" t="s">
        <v>1009</v>
      </c>
      <c r="D396" s="66">
        <v>0</v>
      </c>
    </row>
    <row r="397" spans="1:4">
      <c r="A397" s="104" t="s">
        <v>1010</v>
      </c>
      <c r="B397" s="66">
        <v>17</v>
      </c>
      <c r="C397" s="65" t="s">
        <v>263</v>
      </c>
      <c r="D397" s="66">
        <f>SUM(D398:D405)</f>
        <v>0</v>
      </c>
    </row>
    <row r="398" spans="1:4">
      <c r="A398" s="104" t="s">
        <v>1011</v>
      </c>
      <c r="B398" s="66">
        <v>9</v>
      </c>
      <c r="C398" s="67" t="s">
        <v>432</v>
      </c>
      <c r="D398" s="66">
        <v>0</v>
      </c>
    </row>
    <row r="399" spans="1:4">
      <c r="A399" s="104" t="s">
        <v>1012</v>
      </c>
      <c r="B399" s="66">
        <v>3</v>
      </c>
      <c r="C399" s="67" t="s">
        <v>434</v>
      </c>
      <c r="D399" s="66">
        <v>0</v>
      </c>
    </row>
    <row r="400" spans="1:4">
      <c r="A400" s="104" t="s">
        <v>1013</v>
      </c>
      <c r="B400" s="66">
        <v>0</v>
      </c>
      <c r="C400" s="67" t="s">
        <v>436</v>
      </c>
      <c r="D400" s="66">
        <v>0</v>
      </c>
    </row>
    <row r="401" spans="1:4">
      <c r="A401" s="104" t="s">
        <v>1014</v>
      </c>
      <c r="B401" s="66">
        <v>6</v>
      </c>
      <c r="C401" s="67" t="s">
        <v>1015</v>
      </c>
      <c r="D401" s="66">
        <v>0</v>
      </c>
    </row>
    <row r="402" spans="1:4">
      <c r="A402" s="104" t="s">
        <v>1016</v>
      </c>
      <c r="B402" s="66">
        <v>80</v>
      </c>
      <c r="C402" s="67" t="s">
        <v>1017</v>
      </c>
      <c r="D402" s="66">
        <v>0</v>
      </c>
    </row>
    <row r="403" spans="1:4">
      <c r="A403" s="104" t="s">
        <v>1018</v>
      </c>
      <c r="B403" s="66">
        <v>0</v>
      </c>
      <c r="C403" s="67" t="s">
        <v>1019</v>
      </c>
      <c r="D403" s="66">
        <v>0</v>
      </c>
    </row>
    <row r="404" spans="1:4">
      <c r="A404" s="104" t="s">
        <v>1020</v>
      </c>
      <c r="B404" s="66">
        <v>0</v>
      </c>
      <c r="C404" s="67" t="s">
        <v>450</v>
      </c>
      <c r="D404" s="66">
        <v>0</v>
      </c>
    </row>
    <row r="405" spans="1:4">
      <c r="A405" s="104" t="s">
        <v>1021</v>
      </c>
      <c r="B405" s="66">
        <v>0</v>
      </c>
      <c r="C405" s="67" t="s">
        <v>1022</v>
      </c>
      <c r="D405" s="66">
        <v>0</v>
      </c>
    </row>
    <row r="406" spans="1:4">
      <c r="A406" s="104" t="s">
        <v>1023</v>
      </c>
      <c r="B406" s="66">
        <v>0</v>
      </c>
      <c r="C406" s="65" t="s">
        <v>264</v>
      </c>
      <c r="D406" s="66">
        <f>SUM(D407:D413)</f>
        <v>0</v>
      </c>
    </row>
    <row r="407" spans="1:4">
      <c r="A407" s="104" t="s">
        <v>1024</v>
      </c>
      <c r="B407" s="66">
        <v>20</v>
      </c>
      <c r="C407" s="67" t="s">
        <v>432</v>
      </c>
      <c r="D407" s="66">
        <v>0</v>
      </c>
    </row>
    <row r="408" spans="1:4">
      <c r="A408" s="103" t="s">
        <v>1025</v>
      </c>
      <c r="B408" s="226">
        <f>SUM(B409:B411)</f>
        <v>172</v>
      </c>
      <c r="C408" s="67" t="s">
        <v>434</v>
      </c>
      <c r="D408" s="66">
        <v>0</v>
      </c>
    </row>
    <row r="409" spans="1:4">
      <c r="A409" s="104" t="s">
        <v>1026</v>
      </c>
      <c r="B409" s="66">
        <v>172</v>
      </c>
      <c r="C409" s="67" t="s">
        <v>436</v>
      </c>
      <c r="D409" s="66">
        <v>0</v>
      </c>
    </row>
    <row r="410" spans="1:4">
      <c r="A410" s="104" t="s">
        <v>1027</v>
      </c>
      <c r="B410" s="66">
        <v>0</v>
      </c>
      <c r="C410" s="67" t="s">
        <v>1028</v>
      </c>
      <c r="D410" s="66">
        <v>0</v>
      </c>
    </row>
    <row r="411" spans="1:4">
      <c r="A411" s="104" t="s">
        <v>1029</v>
      </c>
      <c r="B411" s="66">
        <v>0</v>
      </c>
      <c r="C411" s="67" t="s">
        <v>1030</v>
      </c>
      <c r="D411" s="66">
        <v>0</v>
      </c>
    </row>
    <row r="412" spans="1:4">
      <c r="A412" s="103" t="s">
        <v>1031</v>
      </c>
      <c r="B412" s="226">
        <f>SUM(B413:B415)</f>
        <v>7</v>
      </c>
      <c r="C412" s="67" t="s">
        <v>450</v>
      </c>
      <c r="D412" s="66">
        <v>0</v>
      </c>
    </row>
    <row r="413" spans="1:4">
      <c r="A413" s="104" t="s">
        <v>1032</v>
      </c>
      <c r="B413" s="66">
        <v>7</v>
      </c>
      <c r="C413" s="67" t="s">
        <v>1033</v>
      </c>
      <c r="D413" s="66">
        <v>0</v>
      </c>
    </row>
    <row r="414" spans="1:4">
      <c r="A414" s="104" t="s">
        <v>1034</v>
      </c>
      <c r="B414" s="66">
        <v>0</v>
      </c>
      <c r="C414" s="65" t="s">
        <v>265</v>
      </c>
      <c r="D414" s="66">
        <f>SUM(D415:D421)</f>
        <v>0</v>
      </c>
    </row>
    <row r="415" spans="1:4">
      <c r="A415" s="104" t="s">
        <v>1035</v>
      </c>
      <c r="B415" s="66">
        <v>0</v>
      </c>
      <c r="C415" s="67" t="s">
        <v>432</v>
      </c>
      <c r="D415" s="66">
        <v>0</v>
      </c>
    </row>
    <row r="416" spans="1:4">
      <c r="A416" s="103" t="s">
        <v>1036</v>
      </c>
      <c r="B416" s="66">
        <f>SUM(B417:B421)</f>
        <v>0</v>
      </c>
      <c r="C416" s="67" t="s">
        <v>434</v>
      </c>
      <c r="D416" s="66">
        <v>0</v>
      </c>
    </row>
    <row r="417" spans="1:4">
      <c r="A417" s="104" t="s">
        <v>1037</v>
      </c>
      <c r="B417" s="66">
        <v>0</v>
      </c>
      <c r="C417" s="67" t="s">
        <v>1038</v>
      </c>
      <c r="D417" s="66">
        <v>0</v>
      </c>
    </row>
    <row r="418" spans="1:4">
      <c r="A418" s="104" t="s">
        <v>1039</v>
      </c>
      <c r="B418" s="66">
        <v>0</v>
      </c>
      <c r="C418" s="67" t="s">
        <v>1040</v>
      </c>
      <c r="D418" s="66">
        <v>0</v>
      </c>
    </row>
    <row r="419" spans="1:4">
      <c r="A419" s="104" t="s">
        <v>1041</v>
      </c>
      <c r="B419" s="66">
        <v>0</v>
      </c>
      <c r="C419" s="67" t="s">
        <v>1042</v>
      </c>
      <c r="D419" s="66">
        <v>0</v>
      </c>
    </row>
    <row r="420" spans="1:4">
      <c r="A420" s="104" t="s">
        <v>1043</v>
      </c>
      <c r="B420" s="66">
        <v>0</v>
      </c>
      <c r="C420" s="67" t="s">
        <v>924</v>
      </c>
      <c r="D420" s="66">
        <v>0</v>
      </c>
    </row>
    <row r="421" spans="1:4">
      <c r="A421" s="104" t="s">
        <v>1044</v>
      </c>
      <c r="B421" s="66">
        <v>0</v>
      </c>
      <c r="C421" s="67" t="s">
        <v>1045</v>
      </c>
      <c r="D421" s="66">
        <v>0</v>
      </c>
    </row>
    <row r="422" spans="1:4">
      <c r="A422" s="103" t="s">
        <v>1046</v>
      </c>
      <c r="B422" s="66">
        <f>SUM(B423:B424)</f>
        <v>0</v>
      </c>
      <c r="C422" s="65" t="s">
        <v>266</v>
      </c>
      <c r="D422" s="66">
        <f>SUM(D423:D430)</f>
        <v>0</v>
      </c>
    </row>
    <row r="423" spans="1:4">
      <c r="A423" s="104" t="s">
        <v>1047</v>
      </c>
      <c r="B423" s="66">
        <v>0</v>
      </c>
      <c r="C423" s="67" t="s">
        <v>1048</v>
      </c>
      <c r="D423" s="66">
        <v>0</v>
      </c>
    </row>
    <row r="424" spans="1:4">
      <c r="A424" s="104" t="s">
        <v>1049</v>
      </c>
      <c r="B424" s="66">
        <v>0</v>
      </c>
      <c r="C424" s="67" t="s">
        <v>432</v>
      </c>
      <c r="D424" s="66">
        <v>0</v>
      </c>
    </row>
    <row r="425" spans="1:4">
      <c r="A425" s="103" t="s">
        <v>1050</v>
      </c>
      <c r="B425" s="66">
        <f>SUM(B426:B427)</f>
        <v>0</v>
      </c>
      <c r="C425" s="67" t="s">
        <v>1051</v>
      </c>
      <c r="D425" s="66">
        <v>0</v>
      </c>
    </row>
    <row r="426" spans="1:4">
      <c r="A426" s="104" t="s">
        <v>1052</v>
      </c>
      <c r="B426" s="66">
        <v>0</v>
      </c>
      <c r="C426" s="67" t="s">
        <v>1053</v>
      </c>
      <c r="D426" s="66">
        <v>0</v>
      </c>
    </row>
    <row r="427" spans="1:4">
      <c r="A427" s="104" t="s">
        <v>1054</v>
      </c>
      <c r="B427" s="66">
        <v>0</v>
      </c>
      <c r="C427" s="67" t="s">
        <v>1055</v>
      </c>
      <c r="D427" s="66">
        <v>0</v>
      </c>
    </row>
    <row r="428" spans="1:4">
      <c r="A428" s="103" t="s">
        <v>1056</v>
      </c>
      <c r="B428" s="226">
        <f>SUM(B429:B431)</f>
        <v>38</v>
      </c>
      <c r="C428" s="67" t="s">
        <v>1057</v>
      </c>
      <c r="D428" s="66">
        <v>0</v>
      </c>
    </row>
    <row r="429" spans="1:4">
      <c r="A429" s="104" t="s">
        <v>1052</v>
      </c>
      <c r="B429" s="66">
        <v>31</v>
      </c>
      <c r="C429" s="67" t="s">
        <v>1058</v>
      </c>
      <c r="D429" s="66">
        <v>0</v>
      </c>
    </row>
    <row r="430" spans="1:4">
      <c r="A430" s="104" t="s">
        <v>1059</v>
      </c>
      <c r="B430" s="66">
        <v>0</v>
      </c>
      <c r="C430" s="67" t="s">
        <v>1060</v>
      </c>
      <c r="D430" s="66">
        <v>0</v>
      </c>
    </row>
    <row r="431" spans="1:4">
      <c r="A431" s="104" t="s">
        <v>1061</v>
      </c>
      <c r="B431" s="66">
        <v>7</v>
      </c>
      <c r="C431" s="65" t="s">
        <v>1062</v>
      </c>
      <c r="D431" s="66">
        <f>D432+D433</f>
        <v>0</v>
      </c>
    </row>
    <row r="432" spans="1:4">
      <c r="A432" s="103" t="s">
        <v>1063</v>
      </c>
      <c r="B432" s="66">
        <f>B433</f>
        <v>0</v>
      </c>
      <c r="C432" s="67" t="s">
        <v>1064</v>
      </c>
      <c r="D432" s="66">
        <v>0</v>
      </c>
    </row>
    <row r="433" spans="1:4">
      <c r="A433" s="104" t="s">
        <v>1065</v>
      </c>
      <c r="B433" s="66">
        <v>0</v>
      </c>
      <c r="C433" s="67" t="s">
        <v>1066</v>
      </c>
      <c r="D433" s="66">
        <v>0</v>
      </c>
    </row>
    <row r="434" spans="1:4">
      <c r="A434" s="103" t="s">
        <v>1067</v>
      </c>
      <c r="B434" s="66">
        <f>SUM(B435:B436)</f>
        <v>0</v>
      </c>
      <c r="C434" s="65" t="s">
        <v>268</v>
      </c>
      <c r="D434" s="230">
        <f>SUM(D435,D440,D449,D456,D462,D466,D470,D474,D480,D487)</f>
        <v>75261</v>
      </c>
    </row>
    <row r="435" spans="1:4">
      <c r="A435" s="104" t="s">
        <v>1068</v>
      </c>
      <c r="B435" s="66">
        <v>0</v>
      </c>
      <c r="C435" s="65" t="s">
        <v>269</v>
      </c>
      <c r="D435" s="226">
        <f>SUM(D436:D439)</f>
        <v>843</v>
      </c>
    </row>
    <row r="436" spans="1:4">
      <c r="A436" s="104" t="s">
        <v>1069</v>
      </c>
      <c r="B436" s="66">
        <v>0</v>
      </c>
      <c r="C436" s="67" t="s">
        <v>432</v>
      </c>
      <c r="D436" s="66">
        <v>202</v>
      </c>
    </row>
    <row r="437" spans="1:4">
      <c r="A437" s="103" t="s">
        <v>1070</v>
      </c>
      <c r="B437" s="66">
        <f>SUM(B438:B439)</f>
        <v>0</v>
      </c>
      <c r="C437" s="67" t="s">
        <v>434</v>
      </c>
      <c r="D437" s="66">
        <v>3</v>
      </c>
    </row>
    <row r="438" spans="1:4">
      <c r="A438" s="104" t="s">
        <v>1059</v>
      </c>
      <c r="B438" s="66">
        <v>0</v>
      </c>
      <c r="C438" s="67" t="s">
        <v>436</v>
      </c>
      <c r="D438" s="66"/>
    </row>
    <row r="439" spans="1:4">
      <c r="A439" s="104" t="s">
        <v>1071</v>
      </c>
      <c r="B439" s="66">
        <v>0</v>
      </c>
      <c r="C439" s="67" t="s">
        <v>1072</v>
      </c>
      <c r="D439" s="66">
        <v>638</v>
      </c>
    </row>
    <row r="440" spans="1:4">
      <c r="A440" s="103" t="s">
        <v>1073</v>
      </c>
      <c r="B440" s="226">
        <f>SUM(B441:B442)</f>
        <v>117</v>
      </c>
      <c r="C440" s="65" t="s">
        <v>270</v>
      </c>
      <c r="D440" s="226">
        <f>SUM(D441:D448)</f>
        <v>71261</v>
      </c>
    </row>
    <row r="441" spans="1:4">
      <c r="A441" s="104" t="s">
        <v>1074</v>
      </c>
      <c r="B441" s="66">
        <v>117</v>
      </c>
      <c r="C441" s="67" t="s">
        <v>1075</v>
      </c>
      <c r="D441" s="66">
        <v>969</v>
      </c>
    </row>
    <row r="442" spans="1:4">
      <c r="A442" s="104" t="s">
        <v>1076</v>
      </c>
      <c r="B442" s="66">
        <v>0</v>
      </c>
      <c r="C442" s="67" t="s">
        <v>1077</v>
      </c>
      <c r="D442" s="66">
        <v>38975</v>
      </c>
    </row>
    <row r="443" spans="1:4">
      <c r="A443" s="103" t="s">
        <v>1078</v>
      </c>
      <c r="B443" s="66">
        <f>SUM(B444:B446)</f>
        <v>0</v>
      </c>
      <c r="C443" s="67" t="s">
        <v>1079</v>
      </c>
      <c r="D443" s="66">
        <v>19804</v>
      </c>
    </row>
    <row r="444" spans="1:4">
      <c r="A444" s="104" t="s">
        <v>1080</v>
      </c>
      <c r="B444" s="66">
        <v>0</v>
      </c>
      <c r="C444" s="67" t="s">
        <v>1081</v>
      </c>
      <c r="D444" s="66">
        <v>7051</v>
      </c>
    </row>
    <row r="445" spans="1:4">
      <c r="A445" s="104" t="s">
        <v>1082</v>
      </c>
      <c r="B445" s="66">
        <v>0</v>
      </c>
      <c r="C445" s="67" t="s">
        <v>1083</v>
      </c>
      <c r="D445" s="66">
        <v>108</v>
      </c>
    </row>
    <row r="446" spans="1:4">
      <c r="A446" s="104" t="s">
        <v>1084</v>
      </c>
      <c r="B446" s="66">
        <v>0</v>
      </c>
      <c r="C446" s="67" t="s">
        <v>1085</v>
      </c>
      <c r="D446" s="66">
        <v>0</v>
      </c>
    </row>
    <row r="447" spans="1:4">
      <c r="A447" s="103" t="s">
        <v>1086</v>
      </c>
      <c r="B447" s="66">
        <f>SUM(B448:B449)</f>
        <v>0</v>
      </c>
      <c r="C447" s="67" t="s">
        <v>1087</v>
      </c>
      <c r="D447" s="66">
        <v>0</v>
      </c>
    </row>
    <row r="448" spans="1:4">
      <c r="A448" s="104" t="s">
        <v>1088</v>
      </c>
      <c r="B448" s="66">
        <v>0</v>
      </c>
      <c r="C448" s="67" t="s">
        <v>1089</v>
      </c>
      <c r="D448" s="66">
        <v>4354</v>
      </c>
    </row>
    <row r="449" spans="1:4">
      <c r="A449" s="104" t="s">
        <v>1090</v>
      </c>
      <c r="B449" s="66">
        <v>0</v>
      </c>
      <c r="C449" s="65" t="s">
        <v>271</v>
      </c>
      <c r="D449" s="226">
        <f>SUM(D450:D455)</f>
        <v>2085</v>
      </c>
    </row>
    <row r="450" spans="1:4">
      <c r="A450" s="103" t="s">
        <v>1091</v>
      </c>
      <c r="B450" s="66">
        <f>B451</f>
        <v>0</v>
      </c>
      <c r="C450" s="67" t="s">
        <v>1092</v>
      </c>
      <c r="D450" s="66">
        <v>91</v>
      </c>
    </row>
    <row r="451" spans="1:4">
      <c r="A451" s="104" t="s">
        <v>1093</v>
      </c>
      <c r="B451" s="66">
        <v>0</v>
      </c>
      <c r="C451" s="67" t="s">
        <v>1094</v>
      </c>
      <c r="D451" s="66">
        <v>1994</v>
      </c>
    </row>
    <row r="452" spans="1:4">
      <c r="A452" s="103" t="s">
        <v>1095</v>
      </c>
      <c r="B452" s="226">
        <f>SUM(B453:B469)</f>
        <v>14</v>
      </c>
      <c r="C452" s="67" t="s">
        <v>1096</v>
      </c>
      <c r="D452" s="66">
        <v>0</v>
      </c>
    </row>
    <row r="453" spans="1:4">
      <c r="A453" s="104" t="s">
        <v>1097</v>
      </c>
      <c r="B453" s="66">
        <v>0</v>
      </c>
      <c r="C453" s="67" t="s">
        <v>1098</v>
      </c>
      <c r="D453" s="66"/>
    </row>
    <row r="454" spans="1:4">
      <c r="A454" s="104" t="s">
        <v>1099</v>
      </c>
      <c r="B454" s="66">
        <v>0</v>
      </c>
      <c r="C454" s="67" t="s">
        <v>1100</v>
      </c>
      <c r="D454" s="66">
        <v>0</v>
      </c>
    </row>
    <row r="455" spans="1:4">
      <c r="A455" s="104" t="s">
        <v>1101</v>
      </c>
      <c r="B455" s="66">
        <v>0</v>
      </c>
      <c r="C455" s="67" t="s">
        <v>1102</v>
      </c>
      <c r="D455" s="66">
        <v>0</v>
      </c>
    </row>
    <row r="456" spans="1:4">
      <c r="A456" s="104" t="s">
        <v>1103</v>
      </c>
      <c r="B456" s="66">
        <v>0</v>
      </c>
      <c r="C456" s="65" t="s">
        <v>272</v>
      </c>
      <c r="D456" s="66">
        <f>SUM(D457:D461)</f>
        <v>0</v>
      </c>
    </row>
    <row r="457" spans="1:4">
      <c r="A457" s="104" t="s">
        <v>1104</v>
      </c>
      <c r="B457" s="66">
        <v>0</v>
      </c>
      <c r="C457" s="67" t="s">
        <v>1105</v>
      </c>
      <c r="D457" s="66">
        <v>0</v>
      </c>
    </row>
    <row r="458" spans="1:4">
      <c r="A458" s="104" t="s">
        <v>1106</v>
      </c>
      <c r="B458" s="66">
        <v>0</v>
      </c>
      <c r="C458" s="67" t="s">
        <v>1107</v>
      </c>
      <c r="D458" s="66">
        <v>0</v>
      </c>
    </row>
    <row r="459" spans="1:4">
      <c r="A459" s="104" t="s">
        <v>1108</v>
      </c>
      <c r="B459" s="66">
        <v>0</v>
      </c>
      <c r="C459" s="67" t="s">
        <v>1109</v>
      </c>
      <c r="D459" s="66">
        <v>0</v>
      </c>
    </row>
    <row r="460" spans="1:4">
      <c r="A460" s="104" t="s">
        <v>1059</v>
      </c>
      <c r="B460" s="66">
        <v>0</v>
      </c>
      <c r="C460" s="67" t="s">
        <v>1110</v>
      </c>
      <c r="D460" s="66">
        <v>0</v>
      </c>
    </row>
    <row r="461" spans="1:4">
      <c r="A461" s="104" t="s">
        <v>1111</v>
      </c>
      <c r="B461" s="66">
        <v>14</v>
      </c>
      <c r="C461" s="67" t="s">
        <v>1112</v>
      </c>
      <c r="D461" s="66">
        <v>0</v>
      </c>
    </row>
    <row r="462" spans="1:4">
      <c r="A462" s="104" t="s">
        <v>1113</v>
      </c>
      <c r="B462" s="66">
        <v>0</v>
      </c>
      <c r="C462" s="65" t="s">
        <v>273</v>
      </c>
      <c r="D462" s="66">
        <f>SUM(D463:D465)</f>
        <v>0</v>
      </c>
    </row>
    <row r="463" spans="1:4">
      <c r="A463" s="104" t="s">
        <v>1114</v>
      </c>
      <c r="B463" s="66">
        <v>0</v>
      </c>
      <c r="C463" s="67" t="s">
        <v>1115</v>
      </c>
      <c r="D463" s="66">
        <v>0</v>
      </c>
    </row>
    <row r="464" spans="1:4">
      <c r="A464" s="104" t="s">
        <v>1116</v>
      </c>
      <c r="B464" s="66">
        <v>0</v>
      </c>
      <c r="C464" s="67" t="s">
        <v>1117</v>
      </c>
      <c r="D464" s="66">
        <v>0</v>
      </c>
    </row>
    <row r="465" spans="1:4">
      <c r="A465" s="104" t="s">
        <v>1118</v>
      </c>
      <c r="B465" s="66">
        <v>0</v>
      </c>
      <c r="C465" s="67" t="s">
        <v>1119</v>
      </c>
      <c r="D465" s="66">
        <v>0</v>
      </c>
    </row>
    <row r="466" spans="1:4">
      <c r="A466" s="104" t="s">
        <v>1120</v>
      </c>
      <c r="B466" s="66">
        <v>0</v>
      </c>
      <c r="C466" s="65" t="s">
        <v>274</v>
      </c>
      <c r="D466" s="66">
        <f>SUM(D467:D469)</f>
        <v>0</v>
      </c>
    </row>
    <row r="467" spans="1:4">
      <c r="A467" s="104" t="s">
        <v>1121</v>
      </c>
      <c r="B467" s="66">
        <v>0</v>
      </c>
      <c r="C467" s="67" t="s">
        <v>1122</v>
      </c>
      <c r="D467" s="66">
        <v>0</v>
      </c>
    </row>
    <row r="468" spans="1:4">
      <c r="A468" s="104" t="s">
        <v>1123</v>
      </c>
      <c r="B468" s="66">
        <v>0</v>
      </c>
      <c r="C468" s="67" t="s">
        <v>1124</v>
      </c>
      <c r="D468" s="66">
        <v>0</v>
      </c>
    </row>
    <row r="469" spans="1:4">
      <c r="A469" s="104" t="s">
        <v>1125</v>
      </c>
      <c r="B469" s="66">
        <v>0</v>
      </c>
      <c r="C469" s="67" t="s">
        <v>1126</v>
      </c>
      <c r="D469" s="66">
        <v>0</v>
      </c>
    </row>
    <row r="470" spans="1:4">
      <c r="A470" s="103" t="s">
        <v>1127</v>
      </c>
      <c r="B470" s="66">
        <f>SUM(B471:B472)</f>
        <v>0</v>
      </c>
      <c r="C470" s="65" t="s">
        <v>275</v>
      </c>
      <c r="D470" s="226">
        <f>SUM(D471:D473)</f>
        <v>371</v>
      </c>
    </row>
    <row r="471" spans="1:4">
      <c r="A471" s="104" t="s">
        <v>1128</v>
      </c>
      <c r="B471" s="66">
        <v>0</v>
      </c>
      <c r="C471" s="67" t="s">
        <v>1129</v>
      </c>
      <c r="D471" s="66">
        <v>371</v>
      </c>
    </row>
    <row r="472" spans="1:4">
      <c r="A472" s="104" t="s">
        <v>1130</v>
      </c>
      <c r="B472" s="66">
        <v>0</v>
      </c>
      <c r="C472" s="67" t="s">
        <v>1131</v>
      </c>
      <c r="D472" s="66">
        <v>0</v>
      </c>
    </row>
    <row r="473" spans="1:4">
      <c r="A473" s="103" t="s">
        <v>1132</v>
      </c>
      <c r="B473" s="66">
        <f>B474</f>
        <v>0</v>
      </c>
      <c r="C473" s="67" t="s">
        <v>1133</v>
      </c>
      <c r="D473" s="66">
        <v>0</v>
      </c>
    </row>
    <row r="474" spans="1:4">
      <c r="A474" s="104" t="s">
        <v>1134</v>
      </c>
      <c r="B474" s="66">
        <v>0</v>
      </c>
      <c r="C474" s="65" t="s">
        <v>276</v>
      </c>
      <c r="D474" s="226">
        <f>SUM(D475:D479)</f>
        <v>438</v>
      </c>
    </row>
    <row r="475" spans="1:4">
      <c r="A475" s="103" t="s">
        <v>1135</v>
      </c>
      <c r="B475" s="66">
        <f>B476</f>
        <v>0</v>
      </c>
      <c r="C475" s="67" t="s">
        <v>1136</v>
      </c>
      <c r="D475" s="66">
        <v>0</v>
      </c>
    </row>
    <row r="476" spans="1:4">
      <c r="A476" s="104" t="s">
        <v>1137</v>
      </c>
      <c r="B476" s="66">
        <v>0</v>
      </c>
      <c r="C476" s="67" t="s">
        <v>1138</v>
      </c>
      <c r="D476" s="66">
        <v>438</v>
      </c>
    </row>
    <row r="477" spans="1:4">
      <c r="A477" s="103" t="s">
        <v>1139</v>
      </c>
      <c r="B477" s="66">
        <f>B478</f>
        <v>0</v>
      </c>
      <c r="C477" s="67" t="s">
        <v>1140</v>
      </c>
      <c r="D477" s="66">
        <v>0</v>
      </c>
    </row>
    <row r="478" spans="1:4">
      <c r="A478" s="104" t="s">
        <v>1141</v>
      </c>
      <c r="B478" s="66">
        <v>0</v>
      </c>
      <c r="C478" s="67" t="s">
        <v>1142</v>
      </c>
      <c r="D478" s="66">
        <v>0</v>
      </c>
    </row>
    <row r="479" spans="1:4">
      <c r="A479" s="103" t="s">
        <v>1143</v>
      </c>
      <c r="B479" s="66">
        <f>B480</f>
        <v>0</v>
      </c>
      <c r="C479" s="67" t="s">
        <v>1144</v>
      </c>
      <c r="D479" s="66">
        <v>0</v>
      </c>
    </row>
    <row r="480" spans="1:4">
      <c r="A480" s="104" t="s">
        <v>1145</v>
      </c>
      <c r="B480" s="66">
        <v>0</v>
      </c>
      <c r="C480" s="65" t="s">
        <v>277</v>
      </c>
      <c r="D480" s="226">
        <f>SUM(D481:D486)</f>
        <v>263</v>
      </c>
    </row>
    <row r="481" spans="1:4">
      <c r="A481" s="103" t="s">
        <v>1146</v>
      </c>
      <c r="B481" s="66">
        <f>SUM(B482:B483)</f>
        <v>0</v>
      </c>
      <c r="C481" s="67" t="s">
        <v>1147</v>
      </c>
      <c r="D481" s="66">
        <v>16</v>
      </c>
    </row>
    <row r="482" spans="1:4">
      <c r="A482" s="104" t="s">
        <v>1148</v>
      </c>
      <c r="B482" s="66">
        <v>0</v>
      </c>
      <c r="C482" s="67" t="s">
        <v>1149</v>
      </c>
      <c r="D482" s="66">
        <v>132</v>
      </c>
    </row>
    <row r="483" spans="1:4">
      <c r="A483" s="104" t="s">
        <v>1150</v>
      </c>
      <c r="B483" s="66">
        <v>0</v>
      </c>
      <c r="C483" s="67" t="s">
        <v>1151</v>
      </c>
      <c r="D483" s="66">
        <v>0</v>
      </c>
    </row>
    <row r="484" spans="1:4">
      <c r="A484" s="103" t="s">
        <v>1152</v>
      </c>
      <c r="B484" s="226">
        <f>SUM(B485:B486)</f>
        <v>1503</v>
      </c>
      <c r="C484" s="67" t="s">
        <v>1153</v>
      </c>
      <c r="D484" s="66">
        <v>0</v>
      </c>
    </row>
    <row r="485" spans="1:4">
      <c r="A485" s="104" t="s">
        <v>1154</v>
      </c>
      <c r="B485" s="66">
        <v>1503</v>
      </c>
      <c r="C485" s="67" t="s">
        <v>1155</v>
      </c>
      <c r="D485" s="66">
        <v>65</v>
      </c>
    </row>
    <row r="486" spans="1:4">
      <c r="A486" s="104" t="s">
        <v>1156</v>
      </c>
      <c r="B486" s="66">
        <v>0</v>
      </c>
      <c r="C486" s="67" t="s">
        <v>1157</v>
      </c>
      <c r="D486" s="66">
        <v>50</v>
      </c>
    </row>
    <row r="487" spans="1:4">
      <c r="A487" s="103" t="s">
        <v>1158</v>
      </c>
      <c r="B487" s="66">
        <f>SUM(B488:B494)</f>
        <v>0</v>
      </c>
      <c r="C487" s="65" t="s">
        <v>1159</v>
      </c>
      <c r="D487" s="66">
        <f>D488</f>
        <v>0</v>
      </c>
    </row>
    <row r="488" spans="1:4">
      <c r="A488" s="104" t="s">
        <v>1160</v>
      </c>
      <c r="B488" s="66">
        <v>0</v>
      </c>
      <c r="C488" s="67" t="s">
        <v>1161</v>
      </c>
      <c r="D488" s="66"/>
    </row>
    <row r="489" spans="1:4">
      <c r="A489" s="104" t="s">
        <v>1162</v>
      </c>
      <c r="B489" s="66">
        <v>0</v>
      </c>
      <c r="C489" s="65" t="s">
        <v>279</v>
      </c>
      <c r="D489" s="66">
        <f>SUM(D490,D495,D504,D510,D516,D521,D526,D533,D537,D540)</f>
        <v>1188</v>
      </c>
    </row>
    <row r="490" spans="1:4">
      <c r="A490" s="104" t="s">
        <v>1080</v>
      </c>
      <c r="B490" s="66">
        <v>0</v>
      </c>
      <c r="C490" s="65" t="s">
        <v>280</v>
      </c>
      <c r="D490" s="66">
        <f>SUM(D491:D494)</f>
        <v>104</v>
      </c>
    </row>
    <row r="491" spans="1:4">
      <c r="A491" s="104" t="s">
        <v>1163</v>
      </c>
      <c r="B491" s="66">
        <v>0</v>
      </c>
      <c r="C491" s="67" t="s">
        <v>432</v>
      </c>
      <c r="D491" s="66">
        <v>102</v>
      </c>
    </row>
    <row r="492" spans="1:4">
      <c r="A492" s="104" t="s">
        <v>1164</v>
      </c>
      <c r="B492" s="66">
        <v>0</v>
      </c>
      <c r="C492" s="67" t="s">
        <v>434</v>
      </c>
      <c r="D492" s="66">
        <v>2</v>
      </c>
    </row>
    <row r="493" spans="1:4">
      <c r="A493" s="104" t="s">
        <v>1165</v>
      </c>
      <c r="B493" s="66">
        <v>0</v>
      </c>
      <c r="C493" s="67" t="s">
        <v>436</v>
      </c>
      <c r="D493" s="66">
        <v>0</v>
      </c>
    </row>
    <row r="494" spans="1:4">
      <c r="A494" s="104" t="s">
        <v>1166</v>
      </c>
      <c r="B494" s="66">
        <v>0</v>
      </c>
      <c r="C494" s="67" t="s">
        <v>1167</v>
      </c>
      <c r="D494" s="66">
        <v>0</v>
      </c>
    </row>
    <row r="495" spans="1:4">
      <c r="A495" s="103" t="s">
        <v>1168</v>
      </c>
      <c r="B495" s="66">
        <f>B496</f>
        <v>0</v>
      </c>
      <c r="C495" s="65" t="s">
        <v>281</v>
      </c>
      <c r="D495" s="66">
        <f>SUM(D496:D503)</f>
        <v>0</v>
      </c>
    </row>
    <row r="496" spans="1:4">
      <c r="A496" s="104" t="s">
        <v>1169</v>
      </c>
      <c r="B496" s="66">
        <v>0</v>
      </c>
      <c r="C496" s="67" t="s">
        <v>1170</v>
      </c>
      <c r="D496" s="66">
        <v>0</v>
      </c>
    </row>
    <row r="497" spans="1:4">
      <c r="A497" s="103" t="s">
        <v>1171</v>
      </c>
      <c r="B497" s="226">
        <f>SUM(B498:B502)</f>
        <v>57</v>
      </c>
      <c r="C497" s="67" t="s">
        <v>1172</v>
      </c>
      <c r="D497" s="66">
        <v>0</v>
      </c>
    </row>
    <row r="498" spans="1:4">
      <c r="A498" s="104" t="s">
        <v>1173</v>
      </c>
      <c r="B498" s="66">
        <v>0</v>
      </c>
      <c r="C498" s="67" t="s">
        <v>1174</v>
      </c>
      <c r="D498" s="66">
        <v>0</v>
      </c>
    </row>
    <row r="499" spans="1:4">
      <c r="A499" s="104" t="s">
        <v>1175</v>
      </c>
      <c r="B499" s="66">
        <v>0</v>
      </c>
      <c r="C499" s="67" t="s">
        <v>1176</v>
      </c>
      <c r="D499" s="66">
        <v>0</v>
      </c>
    </row>
    <row r="500" spans="1:4">
      <c r="A500" s="104" t="s">
        <v>1177</v>
      </c>
      <c r="B500" s="66">
        <v>57</v>
      </c>
      <c r="C500" s="67" t="s">
        <v>1178</v>
      </c>
      <c r="D500" s="66">
        <v>0</v>
      </c>
    </row>
    <row r="501" spans="1:4">
      <c r="A501" s="104" t="s">
        <v>1179</v>
      </c>
      <c r="B501" s="66">
        <v>0</v>
      </c>
      <c r="C501" s="67" t="s">
        <v>1180</v>
      </c>
      <c r="D501" s="66">
        <v>0</v>
      </c>
    </row>
    <row r="502" spans="1:4">
      <c r="A502" s="104" t="s">
        <v>1181</v>
      </c>
      <c r="B502" s="66">
        <v>0</v>
      </c>
      <c r="C502" s="67" t="s">
        <v>1182</v>
      </c>
      <c r="D502" s="66">
        <v>0</v>
      </c>
    </row>
    <row r="503" spans="1:4">
      <c r="A503" s="103" t="s">
        <v>1183</v>
      </c>
      <c r="B503" s="66">
        <f>B504</f>
        <v>0</v>
      </c>
      <c r="C503" s="67" t="s">
        <v>1184</v>
      </c>
      <c r="D503" s="66">
        <v>0</v>
      </c>
    </row>
    <row r="504" spans="1:4">
      <c r="A504" s="104" t="s">
        <v>1185</v>
      </c>
      <c r="B504" s="66">
        <v>0</v>
      </c>
      <c r="C504" s="65" t="s">
        <v>282</v>
      </c>
      <c r="D504" s="66">
        <f>SUM(D505:D509)</f>
        <v>0</v>
      </c>
    </row>
    <row r="505" spans="1:4">
      <c r="A505" s="103" t="s">
        <v>1186</v>
      </c>
      <c r="B505" s="66">
        <f>SUM(B506:B509)</f>
        <v>0</v>
      </c>
      <c r="C505" s="67" t="s">
        <v>1170</v>
      </c>
      <c r="D505" s="66">
        <v>0</v>
      </c>
    </row>
    <row r="506" spans="1:4">
      <c r="A506" s="104" t="s">
        <v>1187</v>
      </c>
      <c r="B506" s="66">
        <v>0</v>
      </c>
      <c r="C506" s="67" t="s">
        <v>1188</v>
      </c>
      <c r="D506" s="66">
        <v>0</v>
      </c>
    </row>
    <row r="507" spans="1:4">
      <c r="A507" s="104" t="s">
        <v>1189</v>
      </c>
      <c r="B507" s="66">
        <v>0</v>
      </c>
      <c r="C507" s="67" t="s">
        <v>1190</v>
      </c>
      <c r="D507" s="66">
        <v>0</v>
      </c>
    </row>
    <row r="508" spans="1:4">
      <c r="A508" s="104" t="s">
        <v>1191</v>
      </c>
      <c r="B508" s="66">
        <v>0</v>
      </c>
      <c r="C508" s="67" t="s">
        <v>1192</v>
      </c>
      <c r="D508" s="66">
        <v>0</v>
      </c>
    </row>
    <row r="509" spans="1:4">
      <c r="A509" s="104" t="s">
        <v>1193</v>
      </c>
      <c r="B509" s="66">
        <v>0</v>
      </c>
      <c r="C509" s="67" t="s">
        <v>1194</v>
      </c>
      <c r="D509" s="66">
        <v>0</v>
      </c>
    </row>
    <row r="510" spans="1:4">
      <c r="A510" s="103" t="s">
        <v>1195</v>
      </c>
      <c r="B510" s="66">
        <f>SUM(B511:B512)</f>
        <v>0</v>
      </c>
      <c r="C510" s="65" t="s">
        <v>283</v>
      </c>
      <c r="D510" s="215">
        <f>SUM(D511:D515)</f>
        <v>781</v>
      </c>
    </row>
    <row r="511" spans="1:4">
      <c r="A511" s="104" t="s">
        <v>1196</v>
      </c>
      <c r="B511" s="66">
        <v>0</v>
      </c>
      <c r="C511" s="67" t="s">
        <v>1170</v>
      </c>
      <c r="D511" s="66">
        <v>0</v>
      </c>
    </row>
    <row r="512" spans="1:4">
      <c r="A512" s="104" t="s">
        <v>1197</v>
      </c>
      <c r="B512" s="66">
        <v>0</v>
      </c>
      <c r="C512" s="67" t="s">
        <v>1198</v>
      </c>
      <c r="D512" s="66">
        <v>726</v>
      </c>
    </row>
    <row r="513" spans="1:4">
      <c r="A513" s="103" t="s">
        <v>1199</v>
      </c>
      <c r="B513" s="66">
        <f>SUM(B514:B515)</f>
        <v>0</v>
      </c>
      <c r="C513" s="67" t="s">
        <v>1200</v>
      </c>
      <c r="D513" s="66">
        <v>0</v>
      </c>
    </row>
    <row r="514" spans="1:4">
      <c r="A514" s="104" t="s">
        <v>1201</v>
      </c>
      <c r="B514" s="66">
        <v>0</v>
      </c>
      <c r="C514" s="67" t="s">
        <v>1202</v>
      </c>
      <c r="D514" s="66"/>
    </row>
    <row r="515" spans="1:4">
      <c r="A515" s="104" t="s">
        <v>1203</v>
      </c>
      <c r="B515" s="66">
        <v>0</v>
      </c>
      <c r="C515" s="67" t="s">
        <v>1204</v>
      </c>
      <c r="D515" s="66">
        <v>55</v>
      </c>
    </row>
    <row r="516" spans="1:4">
      <c r="A516" s="103" t="s">
        <v>1205</v>
      </c>
      <c r="B516" s="226">
        <f>SUM(B517:B522)</f>
        <v>39</v>
      </c>
      <c r="C516" s="65" t="s">
        <v>284</v>
      </c>
      <c r="D516" s="215">
        <f>SUM(D517:D520)</f>
        <v>6</v>
      </c>
    </row>
    <row r="517" spans="1:4">
      <c r="A517" s="104" t="s">
        <v>1206</v>
      </c>
      <c r="B517" s="66">
        <v>0</v>
      </c>
      <c r="C517" s="67" t="s">
        <v>1170</v>
      </c>
      <c r="D517" s="66">
        <v>6</v>
      </c>
    </row>
    <row r="518" spans="1:4">
      <c r="A518" s="104" t="s">
        <v>1207</v>
      </c>
      <c r="B518" s="66">
        <v>0</v>
      </c>
      <c r="C518" s="67" t="s">
        <v>1208</v>
      </c>
      <c r="D518" s="66">
        <v>0</v>
      </c>
    </row>
    <row r="519" spans="1:4">
      <c r="A519" s="227" t="s">
        <v>3048</v>
      </c>
      <c r="B519" s="66">
        <v>39</v>
      </c>
      <c r="C519" s="67" t="s">
        <v>1209</v>
      </c>
      <c r="D519" s="66">
        <v>0</v>
      </c>
    </row>
    <row r="520" spans="1:4">
      <c r="A520" s="104" t="s">
        <v>1210</v>
      </c>
      <c r="B520" s="66">
        <v>0</v>
      </c>
      <c r="C520" s="67" t="s">
        <v>1211</v>
      </c>
      <c r="D520" s="66">
        <v>0</v>
      </c>
    </row>
    <row r="521" spans="1:4">
      <c r="A521" s="104" t="s">
        <v>1212</v>
      </c>
      <c r="B521" s="66">
        <v>0</v>
      </c>
      <c r="C521" s="65" t="s">
        <v>285</v>
      </c>
      <c r="D521" s="215">
        <f>SUM(D522:D525)</f>
        <v>123</v>
      </c>
    </row>
    <row r="522" spans="1:4">
      <c r="A522" s="104" t="s">
        <v>1213</v>
      </c>
      <c r="B522" s="66">
        <v>0</v>
      </c>
      <c r="C522" s="67" t="s">
        <v>1214</v>
      </c>
      <c r="D522" s="66">
        <v>121</v>
      </c>
    </row>
    <row r="523" spans="1:4">
      <c r="A523" s="103" t="s">
        <v>1215</v>
      </c>
      <c r="B523" s="226">
        <f>SUM(B524:B531)</f>
        <v>88</v>
      </c>
      <c r="C523" s="67" t="s">
        <v>1216</v>
      </c>
      <c r="D523" s="66">
        <v>2</v>
      </c>
    </row>
    <row r="524" spans="1:4">
      <c r="A524" s="104" t="s">
        <v>1217</v>
      </c>
      <c r="B524" s="66"/>
      <c r="C524" s="67" t="s">
        <v>1218</v>
      </c>
      <c r="D524" s="66">
        <v>0</v>
      </c>
    </row>
    <row r="525" spans="1:4">
      <c r="A525" s="104" t="s">
        <v>1219</v>
      </c>
      <c r="B525" s="66">
        <v>17</v>
      </c>
      <c r="C525" s="67" t="s">
        <v>1220</v>
      </c>
      <c r="D525" s="66">
        <v>0</v>
      </c>
    </row>
    <row r="526" spans="1:4">
      <c r="A526" s="104" t="s">
        <v>1221</v>
      </c>
      <c r="B526" s="66"/>
      <c r="C526" s="65" t="s">
        <v>286</v>
      </c>
      <c r="D526" s="215">
        <f>SUM(D527:D532)</f>
        <v>149</v>
      </c>
    </row>
    <row r="527" spans="1:4">
      <c r="A527" s="104" t="s">
        <v>1059</v>
      </c>
      <c r="B527" s="66">
        <v>0</v>
      </c>
      <c r="C527" s="67" t="s">
        <v>1170</v>
      </c>
      <c r="D527" s="66">
        <v>101</v>
      </c>
    </row>
    <row r="528" spans="1:4">
      <c r="A528" s="104" t="s">
        <v>1222</v>
      </c>
      <c r="B528" s="66">
        <v>0</v>
      </c>
      <c r="C528" s="67" t="s">
        <v>1223</v>
      </c>
      <c r="D528" s="66">
        <v>11</v>
      </c>
    </row>
    <row r="529" spans="1:4">
      <c r="A529" s="104" t="s">
        <v>1224</v>
      </c>
      <c r="B529" s="66">
        <v>58</v>
      </c>
      <c r="C529" s="67" t="s">
        <v>1225</v>
      </c>
      <c r="D529" s="66">
        <v>0</v>
      </c>
    </row>
    <row r="530" spans="1:4">
      <c r="A530" s="104" t="s">
        <v>1226</v>
      </c>
      <c r="B530" s="66">
        <v>0</v>
      </c>
      <c r="C530" s="67" t="s">
        <v>1227</v>
      </c>
      <c r="D530" s="66">
        <v>0</v>
      </c>
    </row>
    <row r="531" spans="1:4">
      <c r="A531" s="104" t="s">
        <v>1228</v>
      </c>
      <c r="B531" s="66">
        <v>13</v>
      </c>
      <c r="C531" s="67" t="s">
        <v>1229</v>
      </c>
      <c r="D531" s="66">
        <v>0</v>
      </c>
    </row>
    <row r="532" spans="1:4">
      <c r="A532" s="103" t="s">
        <v>1230</v>
      </c>
      <c r="B532" s="66">
        <f>SUM(B533:B536)</f>
        <v>0</v>
      </c>
      <c r="C532" s="67" t="s">
        <v>1231</v>
      </c>
      <c r="D532" s="66">
        <v>37</v>
      </c>
    </row>
    <row r="533" spans="1:4">
      <c r="A533" s="104" t="s">
        <v>1232</v>
      </c>
      <c r="B533" s="66">
        <v>0</v>
      </c>
      <c r="C533" s="65" t="s">
        <v>287</v>
      </c>
      <c r="D533" s="66">
        <f>SUM(D534:D536)</f>
        <v>0</v>
      </c>
    </row>
    <row r="534" spans="1:4">
      <c r="A534" s="104" t="s">
        <v>1233</v>
      </c>
      <c r="B534" s="66">
        <v>0</v>
      </c>
      <c r="C534" s="67" t="s">
        <v>1234</v>
      </c>
      <c r="D534" s="66">
        <v>0</v>
      </c>
    </row>
    <row r="535" spans="1:4">
      <c r="A535" s="104" t="s">
        <v>1235</v>
      </c>
      <c r="B535" s="66">
        <v>0</v>
      </c>
      <c r="C535" s="67" t="s">
        <v>1236</v>
      </c>
      <c r="D535" s="66">
        <v>0</v>
      </c>
    </row>
    <row r="536" spans="1:4">
      <c r="A536" s="104" t="s">
        <v>1237</v>
      </c>
      <c r="B536" s="66">
        <v>0</v>
      </c>
      <c r="C536" s="67" t="s">
        <v>1238</v>
      </c>
      <c r="D536" s="66">
        <v>0</v>
      </c>
    </row>
    <row r="537" spans="1:4">
      <c r="A537" s="103" t="s">
        <v>1239</v>
      </c>
      <c r="B537" s="226">
        <f>SUM(B538:B544)</f>
        <v>29</v>
      </c>
      <c r="C537" s="65" t="s">
        <v>288</v>
      </c>
      <c r="D537" s="66">
        <f>D538+D539</f>
        <v>0</v>
      </c>
    </row>
    <row r="538" spans="1:4">
      <c r="A538" s="104" t="s">
        <v>1240</v>
      </c>
      <c r="B538" s="66">
        <v>0</v>
      </c>
      <c r="C538" s="67" t="s">
        <v>1241</v>
      </c>
      <c r="D538" s="66">
        <v>0</v>
      </c>
    </row>
    <row r="539" spans="1:4">
      <c r="A539" s="104" t="s">
        <v>1242</v>
      </c>
      <c r="B539" s="66">
        <v>0</v>
      </c>
      <c r="C539" s="67" t="s">
        <v>1243</v>
      </c>
      <c r="D539" s="66">
        <v>0</v>
      </c>
    </row>
    <row r="540" spans="1:4">
      <c r="A540" s="104" t="s">
        <v>1244</v>
      </c>
      <c r="B540" s="66">
        <v>0</v>
      </c>
      <c r="C540" s="65" t="s">
        <v>1245</v>
      </c>
      <c r="D540" s="215">
        <f>SUM(D541:D544)</f>
        <v>25</v>
      </c>
    </row>
    <row r="541" spans="1:4">
      <c r="A541" s="104" t="s">
        <v>1246</v>
      </c>
      <c r="B541" s="66">
        <v>0</v>
      </c>
      <c r="C541" s="67" t="s">
        <v>1247</v>
      </c>
      <c r="D541" s="66">
        <v>0</v>
      </c>
    </row>
    <row r="542" spans="1:4">
      <c r="A542" s="104" t="s">
        <v>1059</v>
      </c>
      <c r="B542" s="66">
        <v>0</v>
      </c>
      <c r="C542" s="67" t="s">
        <v>1248</v>
      </c>
      <c r="D542" s="66">
        <v>0</v>
      </c>
    </row>
    <row r="543" spans="1:4">
      <c r="A543" s="227" t="s">
        <v>3049</v>
      </c>
      <c r="B543" s="66">
        <v>29</v>
      </c>
      <c r="C543" s="67" t="s">
        <v>1249</v>
      </c>
      <c r="D543" s="66">
        <v>0</v>
      </c>
    </row>
    <row r="544" spans="1:4">
      <c r="A544" s="104" t="s">
        <v>1250</v>
      </c>
      <c r="B544" s="66">
        <v>0</v>
      </c>
      <c r="C544" s="67" t="s">
        <v>1251</v>
      </c>
      <c r="D544" s="66">
        <v>25</v>
      </c>
    </row>
    <row r="545" spans="1:4">
      <c r="A545" s="103" t="s">
        <v>1252</v>
      </c>
      <c r="B545" s="66">
        <f>SUM(B546:B547)</f>
        <v>0</v>
      </c>
      <c r="C545" s="65" t="s">
        <v>290</v>
      </c>
      <c r="D545" s="215">
        <f>SUM(D546,D560,D568,D579,D590)</f>
        <v>5140</v>
      </c>
    </row>
    <row r="546" spans="1:4">
      <c r="A546" s="104" t="s">
        <v>1253</v>
      </c>
      <c r="B546" s="66">
        <v>0</v>
      </c>
      <c r="C546" s="65" t="s">
        <v>291</v>
      </c>
      <c r="D546" s="215">
        <f>SUM(D547:D559)</f>
        <v>3997</v>
      </c>
    </row>
    <row r="547" spans="1:4">
      <c r="A547" s="104" t="s">
        <v>1254</v>
      </c>
      <c r="B547" s="66">
        <v>0</v>
      </c>
      <c r="C547" s="67" t="s">
        <v>432</v>
      </c>
      <c r="D547" s="66">
        <v>440</v>
      </c>
    </row>
    <row r="548" spans="1:4">
      <c r="A548" s="103" t="s">
        <v>1255</v>
      </c>
      <c r="B548" s="66">
        <f>SUM(B549:B550)</f>
        <v>0</v>
      </c>
      <c r="C548" s="67" t="s">
        <v>434</v>
      </c>
      <c r="D548" s="66">
        <v>23</v>
      </c>
    </row>
    <row r="549" spans="1:4">
      <c r="A549" s="104" t="s">
        <v>1256</v>
      </c>
      <c r="B549" s="66">
        <v>0</v>
      </c>
      <c r="C549" s="67" t="s">
        <v>436</v>
      </c>
      <c r="D549" s="66">
        <v>0</v>
      </c>
    </row>
    <row r="550" spans="1:4">
      <c r="A550" s="104" t="s">
        <v>1257</v>
      </c>
      <c r="B550" s="66">
        <v>0</v>
      </c>
      <c r="C550" s="67" t="s">
        <v>1258</v>
      </c>
      <c r="D550" s="66">
        <v>62</v>
      </c>
    </row>
    <row r="551" spans="1:4">
      <c r="A551" s="103" t="s">
        <v>1259</v>
      </c>
      <c r="B551" s="66">
        <f>SUM(B552:B555)</f>
        <v>0</v>
      </c>
      <c r="C551" s="67" t="s">
        <v>1260</v>
      </c>
      <c r="D551" s="66">
        <v>0</v>
      </c>
    </row>
    <row r="552" spans="1:4">
      <c r="A552" s="104" t="s">
        <v>1261</v>
      </c>
      <c r="B552" s="66">
        <v>0</v>
      </c>
      <c r="C552" s="67" t="s">
        <v>1262</v>
      </c>
      <c r="D552" s="66">
        <v>0</v>
      </c>
    </row>
    <row r="553" spans="1:4">
      <c r="A553" s="104" t="s">
        <v>1263</v>
      </c>
      <c r="B553" s="66">
        <v>0</v>
      </c>
      <c r="C553" s="67" t="s">
        <v>1264</v>
      </c>
      <c r="D553" s="66">
        <v>140</v>
      </c>
    </row>
    <row r="554" spans="1:4">
      <c r="A554" s="104" t="s">
        <v>1265</v>
      </c>
      <c r="B554" s="66">
        <v>0</v>
      </c>
      <c r="C554" s="67" t="s">
        <v>1266</v>
      </c>
      <c r="D554" s="66">
        <v>45</v>
      </c>
    </row>
    <row r="555" spans="1:4">
      <c r="A555" s="104" t="s">
        <v>1267</v>
      </c>
      <c r="B555" s="66">
        <v>0</v>
      </c>
      <c r="C555" s="67" t="s">
        <v>1268</v>
      </c>
      <c r="D555" s="66">
        <v>180</v>
      </c>
    </row>
    <row r="556" spans="1:4">
      <c r="A556" s="103" t="s">
        <v>1269</v>
      </c>
      <c r="B556" s="66">
        <f>SUM(B557:B558)</f>
        <v>0</v>
      </c>
      <c r="C556" s="67" t="s">
        <v>1270</v>
      </c>
      <c r="D556" s="66">
        <v>61</v>
      </c>
    </row>
    <row r="557" spans="1:4">
      <c r="A557" s="104" t="s">
        <v>1059</v>
      </c>
      <c r="B557" s="66">
        <v>0</v>
      </c>
      <c r="C557" s="67" t="s">
        <v>1271</v>
      </c>
      <c r="D557" s="66">
        <v>64</v>
      </c>
    </row>
    <row r="558" spans="1:4">
      <c r="A558" s="104" t="s">
        <v>1272</v>
      </c>
      <c r="B558" s="66">
        <v>0</v>
      </c>
      <c r="C558" s="67" t="s">
        <v>1273</v>
      </c>
      <c r="D558" s="66">
        <v>0</v>
      </c>
    </row>
    <row r="559" spans="1:4">
      <c r="A559" s="103" t="s">
        <v>1274</v>
      </c>
      <c r="B559" s="66">
        <f>SUM(B560:B569)</f>
        <v>0</v>
      </c>
      <c r="C559" s="67" t="s">
        <v>1275</v>
      </c>
      <c r="D559" s="66">
        <v>2982</v>
      </c>
    </row>
    <row r="560" spans="1:4">
      <c r="A560" s="104" t="s">
        <v>1052</v>
      </c>
      <c r="B560" s="66">
        <v>0</v>
      </c>
      <c r="C560" s="65" t="s">
        <v>292</v>
      </c>
      <c r="D560" s="215">
        <f>SUM(D561:D567)</f>
        <v>142</v>
      </c>
    </row>
    <row r="561" spans="1:4">
      <c r="A561" s="104" t="s">
        <v>1059</v>
      </c>
      <c r="B561" s="66">
        <v>0</v>
      </c>
      <c r="C561" s="67" t="s">
        <v>432</v>
      </c>
      <c r="D561" s="66">
        <v>0</v>
      </c>
    </row>
    <row r="562" spans="1:4">
      <c r="A562" s="104" t="s">
        <v>1276</v>
      </c>
      <c r="B562" s="66">
        <v>0</v>
      </c>
      <c r="C562" s="67" t="s">
        <v>434</v>
      </c>
      <c r="D562" s="66">
        <v>0</v>
      </c>
    </row>
    <row r="563" spans="1:4">
      <c r="A563" s="104" t="s">
        <v>1277</v>
      </c>
      <c r="B563" s="66">
        <v>0</v>
      </c>
      <c r="C563" s="67" t="s">
        <v>436</v>
      </c>
      <c r="D563" s="66">
        <v>0</v>
      </c>
    </row>
    <row r="564" spans="1:4">
      <c r="A564" s="104" t="s">
        <v>1278</v>
      </c>
      <c r="B564" s="66">
        <v>0</v>
      </c>
      <c r="C564" s="67" t="s">
        <v>1279</v>
      </c>
      <c r="D564" s="66">
        <v>0</v>
      </c>
    </row>
    <row r="565" spans="1:4">
      <c r="A565" s="104" t="s">
        <v>1280</v>
      </c>
      <c r="B565" s="66">
        <v>0</v>
      </c>
      <c r="C565" s="67" t="s">
        <v>1281</v>
      </c>
      <c r="D565" s="66">
        <v>142</v>
      </c>
    </row>
    <row r="566" spans="1:4">
      <c r="A566" s="104" t="s">
        <v>1282</v>
      </c>
      <c r="B566" s="66">
        <v>0</v>
      </c>
      <c r="C566" s="67" t="s">
        <v>1283</v>
      </c>
      <c r="D566" s="66">
        <v>0</v>
      </c>
    </row>
    <row r="567" spans="1:4">
      <c r="A567" s="104" t="s">
        <v>1284</v>
      </c>
      <c r="B567" s="66">
        <v>0</v>
      </c>
      <c r="C567" s="67" t="s">
        <v>1285</v>
      </c>
      <c r="D567" s="66"/>
    </row>
    <row r="568" spans="1:4">
      <c r="A568" s="104" t="s">
        <v>1286</v>
      </c>
      <c r="B568" s="66">
        <v>0</v>
      </c>
      <c r="C568" s="65" t="s">
        <v>293</v>
      </c>
      <c r="D568" s="215">
        <f>SUM(D569:D578)</f>
        <v>208</v>
      </c>
    </row>
    <row r="569" spans="1:4">
      <c r="A569" s="104" t="s">
        <v>1287</v>
      </c>
      <c r="B569" s="66">
        <v>0</v>
      </c>
      <c r="C569" s="67" t="s">
        <v>432</v>
      </c>
      <c r="D569" s="66">
        <v>0</v>
      </c>
    </row>
    <row r="570" spans="1:4">
      <c r="A570" s="103" t="s">
        <v>1288</v>
      </c>
      <c r="B570" s="66">
        <f>SUM(B571:B575)</f>
        <v>0</v>
      </c>
      <c r="C570" s="67" t="s">
        <v>434</v>
      </c>
      <c r="D570" s="66">
        <v>0</v>
      </c>
    </row>
    <row r="571" spans="1:4">
      <c r="A571" s="104" t="s">
        <v>1289</v>
      </c>
      <c r="B571" s="66">
        <v>0</v>
      </c>
      <c r="C571" s="67" t="s">
        <v>436</v>
      </c>
      <c r="D571" s="66">
        <v>0</v>
      </c>
    </row>
    <row r="572" spans="1:4">
      <c r="A572" s="104" t="s">
        <v>1059</v>
      </c>
      <c r="B572" s="66">
        <v>0</v>
      </c>
      <c r="C572" s="67" t="s">
        <v>1290</v>
      </c>
      <c r="D572" s="66">
        <v>0</v>
      </c>
    </row>
    <row r="573" spans="1:4">
      <c r="A573" s="104" t="s">
        <v>1291</v>
      </c>
      <c r="B573" s="66">
        <v>0</v>
      </c>
      <c r="C573" s="67" t="s">
        <v>1292</v>
      </c>
      <c r="D573" s="66">
        <v>9</v>
      </c>
    </row>
    <row r="574" spans="1:4">
      <c r="A574" s="104" t="s">
        <v>1293</v>
      </c>
      <c r="B574" s="66">
        <v>0</v>
      </c>
      <c r="C574" s="67" t="s">
        <v>1294</v>
      </c>
      <c r="D574" s="66">
        <v>0</v>
      </c>
    </row>
    <row r="575" spans="1:4">
      <c r="A575" s="104" t="s">
        <v>1295</v>
      </c>
      <c r="B575" s="66">
        <v>0</v>
      </c>
      <c r="C575" s="67" t="s">
        <v>1296</v>
      </c>
      <c r="D575" s="66">
        <v>146</v>
      </c>
    </row>
    <row r="576" spans="1:4">
      <c r="A576" s="103" t="s">
        <v>1297</v>
      </c>
      <c r="B576" s="66">
        <f>SUM(B577:B608)</f>
        <v>0</v>
      </c>
      <c r="C576" s="67" t="s">
        <v>1298</v>
      </c>
      <c r="D576" s="66">
        <v>53</v>
      </c>
    </row>
    <row r="577" spans="1:4">
      <c r="A577" s="104" t="s">
        <v>1299</v>
      </c>
      <c r="B577" s="66">
        <v>0</v>
      </c>
      <c r="C577" s="67" t="s">
        <v>1300</v>
      </c>
      <c r="D577" s="66">
        <v>0</v>
      </c>
    </row>
    <row r="578" spans="1:4">
      <c r="A578" s="104" t="s">
        <v>1301</v>
      </c>
      <c r="B578" s="66">
        <v>0</v>
      </c>
      <c r="C578" s="67" t="s">
        <v>1302</v>
      </c>
      <c r="D578" s="66">
        <v>0</v>
      </c>
    </row>
    <row r="579" spans="1:4">
      <c r="A579" s="104" t="s">
        <v>1303</v>
      </c>
      <c r="B579" s="66">
        <v>0</v>
      </c>
      <c r="C579" s="65" t="s">
        <v>294</v>
      </c>
      <c r="D579" s="215">
        <f>SUM(D580:D589)</f>
        <v>221</v>
      </c>
    </row>
    <row r="580" spans="1:4">
      <c r="A580" s="104" t="s">
        <v>1304</v>
      </c>
      <c r="B580" s="66">
        <v>0</v>
      </c>
      <c r="C580" s="67" t="s">
        <v>432</v>
      </c>
      <c r="D580" s="66">
        <v>0</v>
      </c>
    </row>
    <row r="581" spans="1:4">
      <c r="A581" s="104" t="s">
        <v>1305</v>
      </c>
      <c r="B581" s="66">
        <v>0</v>
      </c>
      <c r="C581" s="67" t="s">
        <v>434</v>
      </c>
      <c r="D581" s="66">
        <v>54</v>
      </c>
    </row>
    <row r="582" spans="1:4">
      <c r="A582" s="104" t="s">
        <v>1306</v>
      </c>
      <c r="B582" s="66">
        <v>0</v>
      </c>
      <c r="C582" s="67" t="s">
        <v>436</v>
      </c>
      <c r="D582" s="66">
        <v>0</v>
      </c>
    </row>
    <row r="583" spans="1:4">
      <c r="A583" s="104" t="s">
        <v>1307</v>
      </c>
      <c r="B583" s="66">
        <v>0</v>
      </c>
      <c r="C583" s="67" t="s">
        <v>1308</v>
      </c>
      <c r="D583" s="66">
        <v>144</v>
      </c>
    </row>
    <row r="584" spans="1:4">
      <c r="A584" s="104" t="s">
        <v>1309</v>
      </c>
      <c r="B584" s="66">
        <v>0</v>
      </c>
      <c r="C584" s="67" t="s">
        <v>1310</v>
      </c>
      <c r="D584" s="66">
        <v>13</v>
      </c>
    </row>
    <row r="585" spans="1:4">
      <c r="A585" s="104" t="s">
        <v>1311</v>
      </c>
      <c r="B585" s="66">
        <v>0</v>
      </c>
      <c r="C585" s="67" t="s">
        <v>1312</v>
      </c>
      <c r="D585" s="66">
        <v>10</v>
      </c>
    </row>
    <row r="586" spans="1:4">
      <c r="A586" s="104" t="s">
        <v>1313</v>
      </c>
      <c r="B586" s="66">
        <v>0</v>
      </c>
      <c r="C586" s="67" t="s">
        <v>1314</v>
      </c>
      <c r="D586" s="66">
        <v>0</v>
      </c>
    </row>
    <row r="587" spans="1:4">
      <c r="A587" s="104" t="s">
        <v>1315</v>
      </c>
      <c r="B587" s="66">
        <v>0</v>
      </c>
      <c r="C587" s="67" t="s">
        <v>1316</v>
      </c>
      <c r="D587" s="66">
        <v>0</v>
      </c>
    </row>
    <row r="588" spans="1:4">
      <c r="A588" s="104" t="s">
        <v>1317</v>
      </c>
      <c r="B588" s="66">
        <v>0</v>
      </c>
      <c r="C588" s="67" t="s">
        <v>1318</v>
      </c>
      <c r="D588" s="66">
        <v>0</v>
      </c>
    </row>
    <row r="589" spans="1:4">
      <c r="A589" s="104" t="s">
        <v>1319</v>
      </c>
      <c r="B589" s="66">
        <v>0</v>
      </c>
      <c r="C589" s="67" t="s">
        <v>1320</v>
      </c>
      <c r="D589" s="66"/>
    </row>
    <row r="590" spans="1:4">
      <c r="A590" s="104" t="s">
        <v>1321</v>
      </c>
      <c r="B590" s="66">
        <v>0</v>
      </c>
      <c r="C590" s="65" t="s">
        <v>1322</v>
      </c>
      <c r="D590" s="215">
        <f>SUM(D591:D593)</f>
        <v>572</v>
      </c>
    </row>
    <row r="591" spans="1:4">
      <c r="A591" s="104" t="s">
        <v>1323</v>
      </c>
      <c r="B591" s="66">
        <v>0</v>
      </c>
      <c r="C591" s="67" t="s">
        <v>1324</v>
      </c>
      <c r="D591" s="66">
        <v>0</v>
      </c>
    </row>
    <row r="592" spans="1:4">
      <c r="A592" s="104" t="s">
        <v>1325</v>
      </c>
      <c r="B592" s="66">
        <v>0</v>
      </c>
      <c r="C592" s="67" t="s">
        <v>1326</v>
      </c>
      <c r="D592" s="66">
        <v>0</v>
      </c>
    </row>
    <row r="593" spans="1:4">
      <c r="A593" s="104" t="s">
        <v>1327</v>
      </c>
      <c r="B593" s="66">
        <v>0</v>
      </c>
      <c r="C593" s="67" t="s">
        <v>1328</v>
      </c>
      <c r="D593" s="66">
        <v>572</v>
      </c>
    </row>
    <row r="594" spans="1:4">
      <c r="A594" s="104" t="s">
        <v>1329</v>
      </c>
      <c r="B594" s="66">
        <v>0</v>
      </c>
      <c r="C594" s="65" t="s">
        <v>296</v>
      </c>
      <c r="D594" s="215">
        <f>SUM(D595,D609,D620,D628,D630,D639,D643,D654,D662,D668,D675,D683,D688,D693,D696,D699,D702,D705,D708)</f>
        <v>38782</v>
      </c>
    </row>
    <row r="595" spans="1:4">
      <c r="A595" s="104" t="s">
        <v>1330</v>
      </c>
      <c r="B595" s="66">
        <v>0</v>
      </c>
      <c r="C595" s="65" t="s">
        <v>297</v>
      </c>
      <c r="D595" s="215">
        <f>SUM(D596:D608)</f>
        <v>2528</v>
      </c>
    </row>
    <row r="596" spans="1:4">
      <c r="A596" s="104" t="s">
        <v>1331</v>
      </c>
      <c r="B596" s="66">
        <v>0</v>
      </c>
      <c r="C596" s="67" t="s">
        <v>432</v>
      </c>
      <c r="D596" s="66">
        <v>536</v>
      </c>
    </row>
    <row r="597" spans="1:4">
      <c r="A597" s="104" t="s">
        <v>1332</v>
      </c>
      <c r="B597" s="66">
        <v>0</v>
      </c>
      <c r="C597" s="67" t="s">
        <v>434</v>
      </c>
      <c r="D597" s="66">
        <v>10</v>
      </c>
    </row>
    <row r="598" spans="1:4">
      <c r="A598" s="104" t="s">
        <v>1333</v>
      </c>
      <c r="B598" s="66">
        <v>0</v>
      </c>
      <c r="C598" s="67" t="s">
        <v>436</v>
      </c>
      <c r="D598" s="66">
        <v>0</v>
      </c>
    </row>
    <row r="599" spans="1:4">
      <c r="A599" s="104" t="s">
        <v>1334</v>
      </c>
      <c r="B599" s="66">
        <v>0</v>
      </c>
      <c r="C599" s="67" t="s">
        <v>1335</v>
      </c>
      <c r="D599" s="66">
        <v>0</v>
      </c>
    </row>
    <row r="600" spans="1:4">
      <c r="A600" s="104" t="s">
        <v>1336</v>
      </c>
      <c r="B600" s="66">
        <v>0</v>
      </c>
      <c r="C600" s="67" t="s">
        <v>1337</v>
      </c>
      <c r="D600" s="66">
        <v>3</v>
      </c>
    </row>
    <row r="601" spans="1:4">
      <c r="A601" s="104" t="s">
        <v>1338</v>
      </c>
      <c r="B601" s="66">
        <v>0</v>
      </c>
      <c r="C601" s="67" t="s">
        <v>1339</v>
      </c>
      <c r="D601" s="66">
        <v>0</v>
      </c>
    </row>
    <row r="602" spans="1:4">
      <c r="A602" s="104" t="s">
        <v>1340</v>
      </c>
      <c r="B602" s="66">
        <v>0</v>
      </c>
      <c r="C602" s="67" t="s">
        <v>1341</v>
      </c>
      <c r="D602" s="66">
        <v>0</v>
      </c>
    </row>
    <row r="603" spans="1:4">
      <c r="A603" s="104" t="s">
        <v>1342</v>
      </c>
      <c r="B603" s="66">
        <v>0</v>
      </c>
      <c r="C603" s="67" t="s">
        <v>532</v>
      </c>
      <c r="D603" s="66">
        <v>0</v>
      </c>
    </row>
    <row r="604" spans="1:4">
      <c r="A604" s="104" t="s">
        <v>1343</v>
      </c>
      <c r="B604" s="66">
        <v>0</v>
      </c>
      <c r="C604" s="67" t="s">
        <v>1344</v>
      </c>
      <c r="D604" s="66">
        <v>851</v>
      </c>
    </row>
    <row r="605" spans="1:4">
      <c r="A605" s="104" t="s">
        <v>1345</v>
      </c>
      <c r="B605" s="66">
        <v>0</v>
      </c>
      <c r="C605" s="67" t="s">
        <v>1346</v>
      </c>
      <c r="D605" s="66">
        <v>0</v>
      </c>
    </row>
    <row r="606" spans="1:4">
      <c r="A606" s="104" t="s">
        <v>1347</v>
      </c>
      <c r="B606" s="66">
        <v>0</v>
      </c>
      <c r="C606" s="67" t="s">
        <v>1348</v>
      </c>
      <c r="D606" s="66">
        <v>0</v>
      </c>
    </row>
    <row r="607" spans="1:4">
      <c r="A607" s="104" t="s">
        <v>1349</v>
      </c>
      <c r="B607" s="66">
        <v>0</v>
      </c>
      <c r="C607" s="67" t="s">
        <v>1350</v>
      </c>
      <c r="D607" s="66">
        <v>2</v>
      </c>
    </row>
    <row r="608" spans="1:4">
      <c r="A608" s="104" t="s">
        <v>1351</v>
      </c>
      <c r="B608" s="66"/>
      <c r="C608" s="67" t="s">
        <v>1352</v>
      </c>
      <c r="D608" s="66">
        <v>1126</v>
      </c>
    </row>
    <row r="609" spans="1:4">
      <c r="A609" s="103" t="s">
        <v>1353</v>
      </c>
      <c r="B609" s="66">
        <f>SUM(B610:B613)</f>
        <v>0</v>
      </c>
      <c r="C609" s="65" t="s">
        <v>298</v>
      </c>
      <c r="D609" s="215">
        <f>SUM(D610:D619)</f>
        <v>1931</v>
      </c>
    </row>
    <row r="610" spans="1:4">
      <c r="A610" s="104" t="s">
        <v>1354</v>
      </c>
      <c r="B610" s="66">
        <v>0</v>
      </c>
      <c r="C610" s="67" t="s">
        <v>432</v>
      </c>
      <c r="D610" s="66">
        <v>253</v>
      </c>
    </row>
    <row r="611" spans="1:4">
      <c r="A611" s="104" t="s">
        <v>1299</v>
      </c>
      <c r="B611" s="66">
        <v>0</v>
      </c>
      <c r="C611" s="67" t="s">
        <v>434</v>
      </c>
      <c r="D611" s="66">
        <v>43</v>
      </c>
    </row>
    <row r="612" spans="1:4">
      <c r="A612" s="104" t="s">
        <v>1355</v>
      </c>
      <c r="B612" s="66">
        <v>0</v>
      </c>
      <c r="C612" s="67" t="s">
        <v>436</v>
      </c>
      <c r="D612" s="66"/>
    </row>
    <row r="613" spans="1:4">
      <c r="A613" s="104" t="s">
        <v>1356</v>
      </c>
      <c r="B613" s="66">
        <v>0</v>
      </c>
      <c r="C613" s="67" t="s">
        <v>1357</v>
      </c>
      <c r="D613" s="66">
        <v>0</v>
      </c>
    </row>
    <row r="614" spans="1:4">
      <c r="A614" s="103" t="s">
        <v>1358</v>
      </c>
      <c r="B614" s="226">
        <f>SUM(B615:B620)</f>
        <v>189</v>
      </c>
      <c r="C614" s="67" t="s">
        <v>1359</v>
      </c>
      <c r="D614" s="66">
        <v>773</v>
      </c>
    </row>
    <row r="615" spans="1:4">
      <c r="A615" s="104" t="s">
        <v>1360</v>
      </c>
      <c r="B615" s="66">
        <v>0</v>
      </c>
      <c r="C615" s="67" t="s">
        <v>1361</v>
      </c>
      <c r="D615" s="66">
        <v>0</v>
      </c>
    </row>
    <row r="616" spans="1:4">
      <c r="A616" s="104" t="s">
        <v>1362</v>
      </c>
      <c r="B616" s="66">
        <v>0</v>
      </c>
      <c r="C616" s="67" t="s">
        <v>1363</v>
      </c>
      <c r="D616" s="66">
        <v>46</v>
      </c>
    </row>
    <row r="617" spans="1:4">
      <c r="A617" s="104" t="s">
        <v>1364</v>
      </c>
      <c r="B617" s="66">
        <v>0</v>
      </c>
      <c r="C617" s="67" t="s">
        <v>1365</v>
      </c>
      <c r="D617" s="66">
        <v>760</v>
      </c>
    </row>
    <row r="618" spans="1:4">
      <c r="A618" s="104" t="s">
        <v>1059</v>
      </c>
      <c r="B618" s="66">
        <v>0</v>
      </c>
      <c r="C618" s="67" t="s">
        <v>1366</v>
      </c>
      <c r="D618" s="66">
        <v>0</v>
      </c>
    </row>
    <row r="619" spans="1:4">
      <c r="A619" s="104" t="s">
        <v>1367</v>
      </c>
      <c r="B619" s="66">
        <v>189</v>
      </c>
      <c r="C619" s="67" t="s">
        <v>1368</v>
      </c>
      <c r="D619" s="66">
        <v>56</v>
      </c>
    </row>
    <row r="620" spans="1:4">
      <c r="A620" s="104" t="s">
        <v>1369</v>
      </c>
      <c r="B620" s="66">
        <v>0</v>
      </c>
      <c r="C620" s="65" t="s">
        <v>299</v>
      </c>
      <c r="D620" s="66">
        <f>SUM(D621:D627)</f>
        <v>0</v>
      </c>
    </row>
    <row r="621" spans="1:4">
      <c r="A621" s="103" t="s">
        <v>1370</v>
      </c>
      <c r="B621" s="226">
        <f>SUM(B622:B632)</f>
        <v>17</v>
      </c>
      <c r="C621" s="67" t="s">
        <v>1371</v>
      </c>
      <c r="D621" s="66">
        <v>0</v>
      </c>
    </row>
    <row r="622" spans="1:4">
      <c r="A622" s="104" t="s">
        <v>1372</v>
      </c>
      <c r="B622" s="66">
        <v>0</v>
      </c>
      <c r="C622" s="67" t="s">
        <v>1373</v>
      </c>
      <c r="D622" s="66">
        <v>0</v>
      </c>
    </row>
    <row r="623" spans="1:4">
      <c r="A623" s="104" t="s">
        <v>1374</v>
      </c>
      <c r="B623" s="66">
        <v>0</v>
      </c>
      <c r="C623" s="67" t="s">
        <v>1375</v>
      </c>
      <c r="D623" s="66">
        <v>0</v>
      </c>
    </row>
    <row r="624" spans="1:4">
      <c r="A624" s="104" t="s">
        <v>1376</v>
      </c>
      <c r="B624" s="66">
        <v>17</v>
      </c>
      <c r="C624" s="67" t="s">
        <v>1377</v>
      </c>
      <c r="D624" s="66">
        <v>0</v>
      </c>
    </row>
    <row r="625" spans="1:4">
      <c r="A625" s="104" t="s">
        <v>1378</v>
      </c>
      <c r="B625" s="66">
        <v>0</v>
      </c>
      <c r="C625" s="67" t="s">
        <v>1379</v>
      </c>
      <c r="D625" s="66">
        <v>0</v>
      </c>
    </row>
    <row r="626" spans="1:4">
      <c r="A626" s="104" t="s">
        <v>1380</v>
      </c>
      <c r="B626" s="66">
        <v>0</v>
      </c>
      <c r="C626" s="67" t="s">
        <v>1381</v>
      </c>
      <c r="D626" s="66"/>
    </row>
    <row r="627" spans="1:4">
      <c r="A627" s="104" t="s">
        <v>1382</v>
      </c>
      <c r="B627" s="66">
        <v>0</v>
      </c>
      <c r="C627" s="67" t="s">
        <v>1383</v>
      </c>
      <c r="D627" s="66">
        <v>0</v>
      </c>
    </row>
    <row r="628" spans="1:4">
      <c r="A628" s="104" t="s">
        <v>1384</v>
      </c>
      <c r="B628" s="66">
        <v>0</v>
      </c>
      <c r="C628" s="65" t="s">
        <v>300</v>
      </c>
      <c r="D628" s="66">
        <f>D629</f>
        <v>0</v>
      </c>
    </row>
    <row r="629" spans="1:4">
      <c r="A629" s="104" t="s">
        <v>1059</v>
      </c>
      <c r="B629" s="66">
        <v>0</v>
      </c>
      <c r="C629" s="67" t="s">
        <v>1385</v>
      </c>
      <c r="D629" s="66">
        <v>0</v>
      </c>
    </row>
    <row r="630" spans="1:4">
      <c r="A630" s="104" t="s">
        <v>1386</v>
      </c>
      <c r="B630" s="66">
        <v>0</v>
      </c>
      <c r="C630" s="65" t="s">
        <v>301</v>
      </c>
      <c r="D630" s="215">
        <f>SUM(D631:D638)</f>
        <v>8368</v>
      </c>
    </row>
    <row r="631" spans="1:4">
      <c r="A631" s="104" t="s">
        <v>1387</v>
      </c>
      <c r="B631" s="66">
        <v>0</v>
      </c>
      <c r="C631" s="67" t="s">
        <v>1388</v>
      </c>
      <c r="D631" s="66">
        <v>2163</v>
      </c>
    </row>
    <row r="632" spans="1:4">
      <c r="A632" s="104" t="s">
        <v>1389</v>
      </c>
      <c r="B632" s="66">
        <v>0</v>
      </c>
      <c r="C632" s="67" t="s">
        <v>1390</v>
      </c>
      <c r="D632" s="66">
        <v>1450</v>
      </c>
    </row>
    <row r="633" spans="1:4">
      <c r="A633" s="103" t="s">
        <v>1391</v>
      </c>
      <c r="B633" s="66">
        <f>SUM(B634:B643)</f>
        <v>0</v>
      </c>
      <c r="C633" s="67" t="s">
        <v>1392</v>
      </c>
      <c r="D633" s="66">
        <v>87</v>
      </c>
    </row>
    <row r="634" spans="1:4">
      <c r="A634" s="104" t="s">
        <v>1393</v>
      </c>
      <c r="B634" s="66">
        <v>0</v>
      </c>
      <c r="C634" s="67" t="s">
        <v>1394</v>
      </c>
      <c r="D634" s="66">
        <v>103</v>
      </c>
    </row>
    <row r="635" spans="1:4">
      <c r="A635" s="104" t="s">
        <v>1395</v>
      </c>
      <c r="B635" s="66">
        <v>0</v>
      </c>
      <c r="C635" s="67" t="s">
        <v>1396</v>
      </c>
      <c r="D635" s="66">
        <v>4545</v>
      </c>
    </row>
    <row r="636" spans="1:4">
      <c r="A636" s="104" t="s">
        <v>1397</v>
      </c>
      <c r="B636" s="66">
        <v>0</v>
      </c>
      <c r="C636" s="67" t="s">
        <v>1398</v>
      </c>
      <c r="D636" s="66">
        <v>0</v>
      </c>
    </row>
    <row r="637" spans="1:4">
      <c r="A637" s="104" t="s">
        <v>1399</v>
      </c>
      <c r="B637" s="66">
        <v>0</v>
      </c>
      <c r="C637" s="67" t="s">
        <v>1400</v>
      </c>
      <c r="D637" s="66">
        <v>0</v>
      </c>
    </row>
    <row r="638" spans="1:4">
      <c r="A638" s="104" t="s">
        <v>1401</v>
      </c>
      <c r="B638" s="66">
        <v>0</v>
      </c>
      <c r="C638" s="67" t="s">
        <v>1402</v>
      </c>
      <c r="D638" s="66">
        <v>20</v>
      </c>
    </row>
    <row r="639" spans="1:4">
      <c r="A639" s="104" t="s">
        <v>1403</v>
      </c>
      <c r="B639" s="66">
        <v>0</v>
      </c>
      <c r="C639" s="65" t="s">
        <v>302</v>
      </c>
      <c r="D639" s="66">
        <f>SUM(D640:D642)</f>
        <v>23</v>
      </c>
    </row>
    <row r="640" spans="1:4">
      <c r="A640" s="104" t="s">
        <v>1404</v>
      </c>
      <c r="B640" s="66">
        <v>0</v>
      </c>
      <c r="C640" s="67" t="s">
        <v>1405</v>
      </c>
      <c r="D640" s="215">
        <v>23</v>
      </c>
    </row>
    <row r="641" spans="1:4">
      <c r="A641" s="104" t="s">
        <v>1406</v>
      </c>
      <c r="B641" s="66">
        <v>0</v>
      </c>
      <c r="C641" s="67" t="s">
        <v>1407</v>
      </c>
      <c r="D641" s="66">
        <v>0</v>
      </c>
    </row>
    <row r="642" spans="1:4">
      <c r="A642" s="104" t="s">
        <v>1408</v>
      </c>
      <c r="B642" s="66">
        <v>0</v>
      </c>
      <c r="C642" s="67" t="s">
        <v>1409</v>
      </c>
      <c r="D642" s="66">
        <v>0</v>
      </c>
    </row>
    <row r="643" spans="1:4">
      <c r="A643" s="104" t="s">
        <v>1410</v>
      </c>
      <c r="B643" s="66">
        <v>0</v>
      </c>
      <c r="C643" s="65" t="s">
        <v>303</v>
      </c>
      <c r="D643" s="215">
        <f>SUM(D644:D653)</f>
        <v>461</v>
      </c>
    </row>
    <row r="644" spans="1:4">
      <c r="A644" s="103" t="s">
        <v>1411</v>
      </c>
      <c r="B644" s="226">
        <f>SUM(B645:B650)</f>
        <v>2</v>
      </c>
      <c r="C644" s="67" t="s">
        <v>1412</v>
      </c>
      <c r="D644" s="66"/>
    </row>
    <row r="645" spans="1:4">
      <c r="A645" s="104" t="s">
        <v>1413</v>
      </c>
      <c r="B645" s="66">
        <v>1</v>
      </c>
      <c r="C645" s="67" t="s">
        <v>1414</v>
      </c>
      <c r="D645" s="66">
        <v>141</v>
      </c>
    </row>
    <row r="646" spans="1:4">
      <c r="A646" s="104" t="s">
        <v>1415</v>
      </c>
      <c r="B646" s="66">
        <v>1</v>
      </c>
      <c r="C646" s="67" t="s">
        <v>1416</v>
      </c>
      <c r="D646" s="66">
        <v>148</v>
      </c>
    </row>
    <row r="647" spans="1:4">
      <c r="A647" s="104" t="s">
        <v>1165</v>
      </c>
      <c r="B647" s="66">
        <v>0</v>
      </c>
      <c r="C647" s="67" t="s">
        <v>1417</v>
      </c>
      <c r="D647" s="66">
        <v>138</v>
      </c>
    </row>
    <row r="648" spans="1:4">
      <c r="A648" s="104" t="s">
        <v>1164</v>
      </c>
      <c r="B648" s="66">
        <v>0</v>
      </c>
      <c r="C648" s="67" t="s">
        <v>1418</v>
      </c>
      <c r="D648" s="66">
        <v>0</v>
      </c>
    </row>
    <row r="649" spans="1:4">
      <c r="A649" s="104" t="s">
        <v>1419</v>
      </c>
      <c r="B649" s="66">
        <v>0</v>
      </c>
      <c r="C649" s="67" t="s">
        <v>1420</v>
      </c>
      <c r="D649" s="66">
        <v>0</v>
      </c>
    </row>
    <row r="650" spans="1:4">
      <c r="A650" s="104" t="s">
        <v>1421</v>
      </c>
      <c r="B650" s="66">
        <v>0</v>
      </c>
      <c r="C650" s="67" t="s">
        <v>1422</v>
      </c>
      <c r="D650" s="66">
        <v>0</v>
      </c>
    </row>
    <row r="651" spans="1:4">
      <c r="A651" s="103" t="s">
        <v>1423</v>
      </c>
      <c r="B651" s="226">
        <f>SUM(B652:B654)</f>
        <v>1</v>
      </c>
      <c r="C651" s="67" t="s">
        <v>1424</v>
      </c>
      <c r="D651" s="66">
        <v>0</v>
      </c>
    </row>
    <row r="652" spans="1:4">
      <c r="A652" s="104" t="s">
        <v>1425</v>
      </c>
      <c r="B652" s="66">
        <v>0</v>
      </c>
      <c r="C652" s="67" t="s">
        <v>1426</v>
      </c>
      <c r="D652" s="66">
        <v>0</v>
      </c>
    </row>
    <row r="653" spans="1:4">
      <c r="A653" s="104" t="s">
        <v>1059</v>
      </c>
      <c r="B653" s="66">
        <v>0</v>
      </c>
      <c r="C653" s="67" t="s">
        <v>1427</v>
      </c>
      <c r="D653" s="66">
        <v>34</v>
      </c>
    </row>
    <row r="654" spans="1:4">
      <c r="A654" s="104" t="s">
        <v>1428</v>
      </c>
      <c r="B654" s="66">
        <v>1</v>
      </c>
      <c r="C654" s="65" t="s">
        <v>304</v>
      </c>
      <c r="D654" s="215">
        <f>SUM(D655:D661)</f>
        <v>2197</v>
      </c>
    </row>
    <row r="655" spans="1:4">
      <c r="A655" s="103" t="s">
        <v>1429</v>
      </c>
      <c r="B655" s="66">
        <f>SUM(B656:B659)</f>
        <v>0</v>
      </c>
      <c r="C655" s="67" t="s">
        <v>1430</v>
      </c>
      <c r="D655" s="66">
        <v>604</v>
      </c>
    </row>
    <row r="656" spans="1:4">
      <c r="A656" s="104" t="s">
        <v>1431</v>
      </c>
      <c r="B656" s="66">
        <v>0</v>
      </c>
      <c r="C656" s="67" t="s">
        <v>1432</v>
      </c>
      <c r="D656" s="66">
        <v>77</v>
      </c>
    </row>
    <row r="657" spans="1:4">
      <c r="A657" s="104" t="s">
        <v>1433</v>
      </c>
      <c r="B657" s="66">
        <v>0</v>
      </c>
      <c r="C657" s="67" t="s">
        <v>1434</v>
      </c>
      <c r="D657" s="66">
        <v>1185</v>
      </c>
    </row>
    <row r="658" spans="1:4">
      <c r="A658" s="104" t="s">
        <v>1435</v>
      </c>
      <c r="B658" s="66">
        <v>0</v>
      </c>
      <c r="C658" s="67" t="s">
        <v>1436</v>
      </c>
      <c r="D658" s="66">
        <v>0</v>
      </c>
    </row>
    <row r="659" spans="1:4">
      <c r="A659" s="104" t="s">
        <v>1437</v>
      </c>
      <c r="B659" s="66">
        <v>0</v>
      </c>
      <c r="C659" s="67" t="s">
        <v>1438</v>
      </c>
      <c r="D659" s="66">
        <v>248</v>
      </c>
    </row>
    <row r="660" spans="1:4">
      <c r="A660" s="103" t="s">
        <v>1439</v>
      </c>
      <c r="B660" s="66">
        <f>SUM(B661:B663)</f>
        <v>0</v>
      </c>
      <c r="C660" s="67" t="s">
        <v>1440</v>
      </c>
      <c r="D660" s="66">
        <v>48</v>
      </c>
    </row>
    <row r="661" spans="1:4">
      <c r="A661" s="104" t="s">
        <v>1441</v>
      </c>
      <c r="B661" s="66">
        <v>0</v>
      </c>
      <c r="C661" s="67" t="s">
        <v>1442</v>
      </c>
      <c r="D661" s="66">
        <v>35</v>
      </c>
    </row>
    <row r="662" spans="1:4">
      <c r="A662" s="104" t="s">
        <v>1443</v>
      </c>
      <c r="B662" s="66">
        <v>0</v>
      </c>
      <c r="C662" s="65" t="s">
        <v>305</v>
      </c>
      <c r="D662" s="215">
        <f>SUM(D663:D667)</f>
        <v>236</v>
      </c>
    </row>
    <row r="663" spans="1:4">
      <c r="A663" s="104" t="s">
        <v>1444</v>
      </c>
      <c r="B663" s="66">
        <v>0</v>
      </c>
      <c r="C663" s="67" t="s">
        <v>1445</v>
      </c>
      <c r="D663" s="66">
        <v>116</v>
      </c>
    </row>
    <row r="664" spans="1:4">
      <c r="A664" s="103" t="s">
        <v>1446</v>
      </c>
      <c r="B664" s="66">
        <f>SUM(B665:B667)</f>
        <v>0</v>
      </c>
      <c r="C664" s="67" t="s">
        <v>1447</v>
      </c>
      <c r="D664" s="66">
        <v>26</v>
      </c>
    </row>
    <row r="665" spans="1:4">
      <c r="A665" s="104" t="s">
        <v>1448</v>
      </c>
      <c r="B665" s="66">
        <v>0</v>
      </c>
      <c r="C665" s="67" t="s">
        <v>1449</v>
      </c>
      <c r="D665" s="66">
        <v>27</v>
      </c>
    </row>
    <row r="666" spans="1:4">
      <c r="A666" s="104" t="s">
        <v>1059</v>
      </c>
      <c r="B666" s="66">
        <v>0</v>
      </c>
      <c r="C666" s="67" t="s">
        <v>1450</v>
      </c>
      <c r="D666" s="66">
        <v>67</v>
      </c>
    </row>
    <row r="667" spans="1:4">
      <c r="A667" s="104" t="s">
        <v>1451</v>
      </c>
      <c r="B667" s="66">
        <v>0</v>
      </c>
      <c r="C667" s="67" t="s">
        <v>1452</v>
      </c>
      <c r="D667" s="66">
        <v>0</v>
      </c>
    </row>
    <row r="668" spans="1:4">
      <c r="A668" s="103" t="s">
        <v>1453</v>
      </c>
      <c r="B668" s="66">
        <f>B669</f>
        <v>0</v>
      </c>
      <c r="C668" s="65" t="s">
        <v>306</v>
      </c>
      <c r="D668" s="215">
        <f>SUM(D669:D674)</f>
        <v>935</v>
      </c>
    </row>
    <row r="669" spans="1:4">
      <c r="A669" s="104" t="s">
        <v>1454</v>
      </c>
      <c r="B669" s="66">
        <v>0</v>
      </c>
      <c r="C669" s="67" t="s">
        <v>1455</v>
      </c>
      <c r="D669" s="66">
        <v>49</v>
      </c>
    </row>
    <row r="670" spans="1:4">
      <c r="A670" s="103" t="s">
        <v>1456</v>
      </c>
      <c r="B670" s="66">
        <f>SUM(B671:B672)</f>
        <v>0</v>
      </c>
      <c r="C670" s="67" t="s">
        <v>1457</v>
      </c>
      <c r="D670" s="66">
        <v>698</v>
      </c>
    </row>
    <row r="671" spans="1:4">
      <c r="A671" s="104" t="s">
        <v>1458</v>
      </c>
      <c r="B671" s="66">
        <v>0</v>
      </c>
      <c r="C671" s="67" t="s">
        <v>1459</v>
      </c>
      <c r="D671" s="66">
        <v>0</v>
      </c>
    </row>
    <row r="672" spans="1:4">
      <c r="A672" s="104" t="s">
        <v>1460</v>
      </c>
      <c r="B672" s="66">
        <v>0</v>
      </c>
      <c r="C672" s="67" t="s">
        <v>1461</v>
      </c>
      <c r="D672" s="66">
        <v>0</v>
      </c>
    </row>
    <row r="673" spans="1:4">
      <c r="A673" s="103" t="s">
        <v>1462</v>
      </c>
      <c r="B673" s="66">
        <f>B674</f>
        <v>0</v>
      </c>
      <c r="C673" s="67" t="s">
        <v>1463</v>
      </c>
      <c r="D673" s="66">
        <v>36</v>
      </c>
    </row>
    <row r="674" spans="1:4">
      <c r="A674" s="104" t="s">
        <v>1464</v>
      </c>
      <c r="B674" s="66">
        <v>0</v>
      </c>
      <c r="C674" s="67" t="s">
        <v>1465</v>
      </c>
      <c r="D674" s="66">
        <v>152</v>
      </c>
    </row>
    <row r="675" spans="1:4">
      <c r="A675" s="103" t="s">
        <v>1466</v>
      </c>
      <c r="B675" s="226">
        <f>B676</f>
        <v>8</v>
      </c>
      <c r="C675" s="65" t="s">
        <v>307</v>
      </c>
      <c r="D675" s="215">
        <f>SUM(D676:D682)</f>
        <v>663</v>
      </c>
    </row>
    <row r="676" spans="1:4">
      <c r="A676" s="104" t="s">
        <v>1467</v>
      </c>
      <c r="B676" s="66">
        <v>8</v>
      </c>
      <c r="C676" s="67" t="s">
        <v>432</v>
      </c>
      <c r="D676" s="66">
        <v>144</v>
      </c>
    </row>
    <row r="677" spans="1:4">
      <c r="A677" s="103" t="s">
        <v>1468</v>
      </c>
      <c r="B677" s="66">
        <f>SUM(B678:B681)</f>
        <v>0</v>
      </c>
      <c r="C677" s="67" t="s">
        <v>434</v>
      </c>
      <c r="D677" s="66">
        <v>19</v>
      </c>
    </row>
    <row r="678" spans="1:4">
      <c r="A678" s="104" t="s">
        <v>1163</v>
      </c>
      <c r="B678" s="66">
        <v>0</v>
      </c>
      <c r="C678" s="232" t="s">
        <v>3051</v>
      </c>
      <c r="D678" s="66">
        <v>153</v>
      </c>
    </row>
    <row r="679" spans="1:4">
      <c r="A679" s="104" t="s">
        <v>1164</v>
      </c>
      <c r="B679" s="66">
        <v>0</v>
      </c>
      <c r="C679" s="67" t="s">
        <v>1469</v>
      </c>
      <c r="D679" s="66">
        <v>85</v>
      </c>
    </row>
    <row r="680" spans="1:4">
      <c r="A680" s="104" t="s">
        <v>1470</v>
      </c>
      <c r="B680" s="66">
        <v>0</v>
      </c>
      <c r="C680" s="67" t="s">
        <v>1471</v>
      </c>
      <c r="D680" s="66">
        <v>171</v>
      </c>
    </row>
    <row r="681" spans="1:4">
      <c r="A681" s="104" t="s">
        <v>1472</v>
      </c>
      <c r="B681" s="66">
        <v>0</v>
      </c>
      <c r="C681" s="67" t="s">
        <v>1473</v>
      </c>
      <c r="D681" s="66">
        <v>3</v>
      </c>
    </row>
    <row r="682" spans="1:4">
      <c r="A682" s="103" t="s">
        <v>1474</v>
      </c>
      <c r="B682" s="66">
        <f>SUM(B683:B684)</f>
        <v>0</v>
      </c>
      <c r="C682" s="67" t="s">
        <v>1475</v>
      </c>
      <c r="D682" s="66">
        <v>88</v>
      </c>
    </row>
    <row r="683" spans="1:4">
      <c r="A683" s="104" t="s">
        <v>1476</v>
      </c>
      <c r="B683" s="66">
        <v>0</v>
      </c>
      <c r="C683" s="65" t="s">
        <v>308</v>
      </c>
      <c r="D683" s="215">
        <f>SUM(D684:D687)</f>
        <v>706</v>
      </c>
    </row>
    <row r="684" spans="1:4">
      <c r="A684" s="104" t="s">
        <v>1477</v>
      </c>
      <c r="B684" s="66">
        <v>0</v>
      </c>
      <c r="C684" s="67" t="s">
        <v>1478</v>
      </c>
      <c r="D684" s="66">
        <v>195</v>
      </c>
    </row>
    <row r="685" spans="1:4">
      <c r="A685" s="103" t="s">
        <v>1479</v>
      </c>
      <c r="B685" s="66">
        <f>B686</f>
        <v>0</v>
      </c>
      <c r="C685" s="67" t="s">
        <v>1480</v>
      </c>
      <c r="D685" s="66">
        <v>211</v>
      </c>
    </row>
    <row r="686" spans="1:4">
      <c r="A686" s="104" t="s">
        <v>1481</v>
      </c>
      <c r="B686" s="66">
        <v>0</v>
      </c>
      <c r="C686" s="67" t="s">
        <v>1482</v>
      </c>
      <c r="D686" s="66">
        <v>300</v>
      </c>
    </row>
    <row r="687" spans="1:4">
      <c r="A687" s="103" t="s">
        <v>1483</v>
      </c>
      <c r="B687" s="66">
        <f>SUM(B688:B689)</f>
        <v>0</v>
      </c>
      <c r="C687" s="67" t="s">
        <v>1484</v>
      </c>
      <c r="D687" s="66">
        <v>0</v>
      </c>
    </row>
    <row r="688" spans="1:4">
      <c r="A688" s="104" t="s">
        <v>1059</v>
      </c>
      <c r="B688" s="66">
        <v>0</v>
      </c>
      <c r="C688" s="65" t="s">
        <v>309</v>
      </c>
      <c r="D688" s="66">
        <f>SUM(D689:D692)</f>
        <v>1</v>
      </c>
    </row>
    <row r="689" spans="1:4">
      <c r="A689" s="104" t="s">
        <v>1485</v>
      </c>
      <c r="B689" s="66">
        <v>0</v>
      </c>
      <c r="C689" s="67" t="s">
        <v>432</v>
      </c>
      <c r="D689" s="66">
        <v>0</v>
      </c>
    </row>
    <row r="690" spans="1:4">
      <c r="A690" s="103" t="s">
        <v>1486</v>
      </c>
      <c r="B690" s="66">
        <f>B691</f>
        <v>0</v>
      </c>
      <c r="C690" s="67" t="s">
        <v>434</v>
      </c>
      <c r="D690" s="66">
        <v>0</v>
      </c>
    </row>
    <row r="691" spans="1:4">
      <c r="A691" s="104" t="s">
        <v>1487</v>
      </c>
      <c r="B691" s="66">
        <v>0</v>
      </c>
      <c r="C691" s="67" t="s">
        <v>436</v>
      </c>
      <c r="D691" s="66">
        <v>0</v>
      </c>
    </row>
    <row r="692" spans="1:4">
      <c r="A692" s="103" t="s">
        <v>1488</v>
      </c>
      <c r="B692" s="226">
        <f>SUM(B693,B717,B723:B724)</f>
        <v>2090</v>
      </c>
      <c r="C692" s="67" t="s">
        <v>1489</v>
      </c>
      <c r="D692" s="66">
        <v>1</v>
      </c>
    </row>
    <row r="693" spans="1:4">
      <c r="A693" s="103" t="s">
        <v>1490</v>
      </c>
      <c r="B693" s="66">
        <f>SUM(B694:B716)</f>
        <v>2090</v>
      </c>
      <c r="C693" s="65" t="s">
        <v>310</v>
      </c>
      <c r="D693" s="215">
        <f>SUM(D694:D695)</f>
        <v>9721</v>
      </c>
    </row>
    <row r="694" spans="1:4">
      <c r="A694" s="104" t="s">
        <v>1491</v>
      </c>
      <c r="B694" s="66">
        <v>851</v>
      </c>
      <c r="C694" s="67" t="s">
        <v>1492</v>
      </c>
      <c r="D694" s="66">
        <v>1422</v>
      </c>
    </row>
    <row r="695" spans="1:4">
      <c r="A695" s="104" t="s">
        <v>1493</v>
      </c>
      <c r="B695" s="66">
        <v>113</v>
      </c>
      <c r="C695" s="67" t="s">
        <v>1494</v>
      </c>
      <c r="D695" s="66">
        <v>8299</v>
      </c>
    </row>
    <row r="696" spans="1:4">
      <c r="A696" s="104" t="s">
        <v>1495</v>
      </c>
      <c r="B696" s="66">
        <v>149</v>
      </c>
      <c r="C696" s="65" t="s">
        <v>311</v>
      </c>
      <c r="D696" s="215">
        <f>SUM(D697:D698)</f>
        <v>347</v>
      </c>
    </row>
    <row r="697" spans="1:4">
      <c r="A697" s="104" t="s">
        <v>1496</v>
      </c>
      <c r="B697" s="66">
        <v>30</v>
      </c>
      <c r="C697" s="67" t="s">
        <v>1497</v>
      </c>
      <c r="D697" s="66">
        <v>314</v>
      </c>
    </row>
    <row r="698" spans="1:4">
      <c r="A698" s="104" t="s">
        <v>1498</v>
      </c>
      <c r="B698" s="66">
        <v>0</v>
      </c>
      <c r="C698" s="67" t="s">
        <v>1499</v>
      </c>
      <c r="D698" s="66">
        <v>33</v>
      </c>
    </row>
    <row r="699" spans="1:4">
      <c r="A699" s="104" t="s">
        <v>1500</v>
      </c>
      <c r="B699" s="66"/>
      <c r="C699" s="65" t="s">
        <v>312</v>
      </c>
      <c r="D699" s="215">
        <f>SUM(D700:D701)</f>
        <v>1456</v>
      </c>
    </row>
    <row r="700" spans="1:4">
      <c r="A700" s="104" t="s">
        <v>1501</v>
      </c>
      <c r="B700" s="66">
        <v>1</v>
      </c>
      <c r="C700" s="67" t="s">
        <v>1502</v>
      </c>
      <c r="D700" s="66">
        <v>1456</v>
      </c>
    </row>
    <row r="701" spans="1:4">
      <c r="A701" s="104" t="s">
        <v>1503</v>
      </c>
      <c r="B701" s="66">
        <v>0</v>
      </c>
      <c r="C701" s="67" t="s">
        <v>1504</v>
      </c>
      <c r="D701" s="66"/>
    </row>
    <row r="702" spans="1:4">
      <c r="A702" s="104" t="s">
        <v>1505</v>
      </c>
      <c r="B702" s="66">
        <v>12</v>
      </c>
      <c r="C702" s="233" t="s">
        <v>3052</v>
      </c>
      <c r="D702" s="215">
        <f>SUM(D703:D704)</f>
        <v>8936</v>
      </c>
    </row>
    <row r="703" spans="1:4">
      <c r="A703" s="104" t="s">
        <v>1506</v>
      </c>
      <c r="B703" s="66">
        <v>5</v>
      </c>
      <c r="C703" s="234" t="s">
        <v>3053</v>
      </c>
      <c r="D703" s="66">
        <v>1000</v>
      </c>
    </row>
    <row r="704" spans="1:4">
      <c r="A704" s="104" t="s">
        <v>1507</v>
      </c>
      <c r="B704" s="66">
        <v>3</v>
      </c>
      <c r="C704" s="234" t="s">
        <v>3054</v>
      </c>
      <c r="D704" s="66">
        <v>7936</v>
      </c>
    </row>
    <row r="705" spans="1:4">
      <c r="A705" s="104" t="s">
        <v>1508</v>
      </c>
      <c r="B705" s="66">
        <v>0</v>
      </c>
      <c r="C705" s="105" t="s">
        <v>313</v>
      </c>
      <c r="D705" s="215">
        <f>SUM(D706:D707)</f>
        <v>32</v>
      </c>
    </row>
    <row r="706" spans="1:4">
      <c r="A706" s="104" t="s">
        <v>1509</v>
      </c>
      <c r="B706" s="66">
        <v>0</v>
      </c>
      <c r="C706" s="106" t="s">
        <v>1510</v>
      </c>
      <c r="D706" s="66">
        <v>0</v>
      </c>
    </row>
    <row r="707" spans="1:4">
      <c r="A707" s="104" t="s">
        <v>1511</v>
      </c>
      <c r="B707" s="66">
        <v>57</v>
      </c>
      <c r="C707" s="106" t="s">
        <v>1512</v>
      </c>
      <c r="D707" s="66">
        <v>32</v>
      </c>
    </row>
    <row r="708" spans="1:4">
      <c r="A708" s="104" t="s">
        <v>1513</v>
      </c>
      <c r="B708" s="66">
        <v>0</v>
      </c>
      <c r="C708" s="65" t="s">
        <v>1514</v>
      </c>
      <c r="D708" s="215">
        <f>D709</f>
        <v>241</v>
      </c>
    </row>
    <row r="709" spans="1:4">
      <c r="A709" s="104" t="s">
        <v>1515</v>
      </c>
      <c r="B709" s="66">
        <v>0</v>
      </c>
      <c r="C709" s="67" t="s">
        <v>1516</v>
      </c>
      <c r="D709" s="66">
        <v>241</v>
      </c>
    </row>
    <row r="710" spans="1:4">
      <c r="A710" s="104" t="s">
        <v>1517</v>
      </c>
      <c r="B710" s="66">
        <v>0</v>
      </c>
      <c r="C710" s="65" t="s">
        <v>315</v>
      </c>
      <c r="D710" s="231">
        <f>SUM(D711,D716,D729,D733,D745,D755,D758,D762,D772+D774+D776+D778)</f>
        <v>43423</v>
      </c>
    </row>
    <row r="711" spans="1:4">
      <c r="A711" s="104" t="s">
        <v>1518</v>
      </c>
      <c r="B711" s="66">
        <v>0</v>
      </c>
      <c r="C711" s="65" t="s">
        <v>316</v>
      </c>
      <c r="D711" s="215">
        <f>SUM(D712:D715)</f>
        <v>712</v>
      </c>
    </row>
    <row r="712" spans="1:4">
      <c r="A712" s="104" t="s">
        <v>1519</v>
      </c>
      <c r="B712" s="66">
        <v>0</v>
      </c>
      <c r="C712" s="67" t="s">
        <v>432</v>
      </c>
      <c r="D712" s="66">
        <v>270</v>
      </c>
    </row>
    <row r="713" spans="1:4">
      <c r="A713" s="104" t="s">
        <v>1520</v>
      </c>
      <c r="B713" s="66">
        <v>0</v>
      </c>
      <c r="C713" s="67" t="s">
        <v>434</v>
      </c>
      <c r="D713" s="66">
        <v>0</v>
      </c>
    </row>
    <row r="714" spans="1:4">
      <c r="A714" s="104" t="s">
        <v>1521</v>
      </c>
      <c r="B714" s="66">
        <v>0</v>
      </c>
      <c r="C714" s="67" t="s">
        <v>436</v>
      </c>
      <c r="D714" s="66">
        <v>0</v>
      </c>
    </row>
    <row r="715" spans="1:4">
      <c r="A715" s="104" t="s">
        <v>1522</v>
      </c>
      <c r="B715" s="66">
        <v>514</v>
      </c>
      <c r="C715" s="67" t="s">
        <v>1523</v>
      </c>
      <c r="D715" s="66">
        <v>442</v>
      </c>
    </row>
    <row r="716" spans="1:4">
      <c r="A716" s="104" t="s">
        <v>1524</v>
      </c>
      <c r="B716" s="66">
        <v>355</v>
      </c>
      <c r="C716" s="65" t="s">
        <v>317</v>
      </c>
      <c r="D716" s="215">
        <f>SUM(D717:D728)</f>
        <v>1957</v>
      </c>
    </row>
    <row r="717" spans="1:4">
      <c r="A717" s="103" t="s">
        <v>1525</v>
      </c>
      <c r="B717" s="66">
        <f>SUM(B718:B722)</f>
        <v>0</v>
      </c>
      <c r="C717" s="67" t="s">
        <v>1526</v>
      </c>
      <c r="D717" s="66">
        <v>864</v>
      </c>
    </row>
    <row r="718" spans="1:4">
      <c r="A718" s="104" t="s">
        <v>1527</v>
      </c>
      <c r="B718" s="66">
        <v>0</v>
      </c>
      <c r="C718" s="67" t="s">
        <v>1528</v>
      </c>
      <c r="D718" s="66">
        <v>593</v>
      </c>
    </row>
    <row r="719" spans="1:4">
      <c r="A719" s="104" t="s">
        <v>1529</v>
      </c>
      <c r="B719" s="66">
        <v>0</v>
      </c>
      <c r="C719" s="67" t="s">
        <v>1530</v>
      </c>
      <c r="D719" s="66">
        <v>0</v>
      </c>
    </row>
    <row r="720" spans="1:4">
      <c r="A720" s="104" t="s">
        <v>1531</v>
      </c>
      <c r="B720" s="66">
        <v>0</v>
      </c>
      <c r="C720" s="67" t="s">
        <v>1532</v>
      </c>
      <c r="D720" s="66">
        <v>0</v>
      </c>
    </row>
    <row r="721" spans="1:4">
      <c r="A721" s="104" t="s">
        <v>1533</v>
      </c>
      <c r="B721" s="66">
        <v>0</v>
      </c>
      <c r="C721" s="67" t="s">
        <v>1534</v>
      </c>
      <c r="D721" s="66">
        <v>0</v>
      </c>
    </row>
    <row r="722" spans="1:4">
      <c r="A722" s="104" t="s">
        <v>1535</v>
      </c>
      <c r="B722" s="66">
        <v>0</v>
      </c>
      <c r="C722" s="67" t="s">
        <v>1536</v>
      </c>
      <c r="D722" s="66">
        <v>6</v>
      </c>
    </row>
    <row r="723" spans="1:4">
      <c r="A723" s="103" t="s">
        <v>1537</v>
      </c>
      <c r="B723" s="66">
        <v>0</v>
      </c>
      <c r="C723" s="67" t="s">
        <v>1538</v>
      </c>
      <c r="D723" s="66">
        <v>0</v>
      </c>
    </row>
    <row r="724" spans="1:4">
      <c r="A724" s="103" t="s">
        <v>1539</v>
      </c>
      <c r="B724" s="66">
        <v>0</v>
      </c>
      <c r="C724" s="67" t="s">
        <v>1540</v>
      </c>
      <c r="D724" s="66">
        <v>0</v>
      </c>
    </row>
    <row r="725" spans="1:4">
      <c r="A725" s="103" t="s">
        <v>1541</v>
      </c>
      <c r="B725" s="66">
        <f>SUM(B726,B730,B733,B735,B737,B738,B742)</f>
        <v>0</v>
      </c>
      <c r="C725" s="67" t="s">
        <v>1542</v>
      </c>
      <c r="D725" s="66">
        <v>0</v>
      </c>
    </row>
    <row r="726" spans="1:4">
      <c r="A726" s="65" t="s">
        <v>1543</v>
      </c>
      <c r="B726" s="66">
        <f>SUM(B727:B729)</f>
        <v>0</v>
      </c>
      <c r="C726" s="67" t="s">
        <v>1544</v>
      </c>
      <c r="D726" s="66">
        <v>0</v>
      </c>
    </row>
    <row r="727" spans="1:4">
      <c r="A727" s="67" t="s">
        <v>1545</v>
      </c>
      <c r="B727" s="66">
        <v>0</v>
      </c>
      <c r="C727" s="67" t="s">
        <v>1546</v>
      </c>
      <c r="D727" s="66">
        <v>0</v>
      </c>
    </row>
    <row r="728" spans="1:4">
      <c r="A728" s="67" t="s">
        <v>1547</v>
      </c>
      <c r="B728" s="66">
        <v>0</v>
      </c>
      <c r="C728" s="67" t="s">
        <v>1548</v>
      </c>
      <c r="D728" s="66">
        <v>494</v>
      </c>
    </row>
    <row r="729" spans="1:4">
      <c r="A729" s="104" t="s">
        <v>1549</v>
      </c>
      <c r="B729" s="66">
        <v>0</v>
      </c>
      <c r="C729" s="65" t="s">
        <v>318</v>
      </c>
      <c r="D729" s="215">
        <f>SUM(D730:D732)</f>
        <v>5098</v>
      </c>
    </row>
    <row r="730" spans="1:4">
      <c r="A730" s="103" t="s">
        <v>1550</v>
      </c>
      <c r="B730" s="66">
        <f>SUM(B731:B732)</f>
        <v>0</v>
      </c>
      <c r="C730" s="67" t="s">
        <v>1551</v>
      </c>
      <c r="D730" s="66">
        <v>0</v>
      </c>
    </row>
    <row r="731" spans="1:4">
      <c r="A731" s="104" t="s">
        <v>1552</v>
      </c>
      <c r="B731" s="66">
        <v>0</v>
      </c>
      <c r="C731" s="67" t="s">
        <v>1553</v>
      </c>
      <c r="D731" s="66">
        <v>4216</v>
      </c>
    </row>
    <row r="732" spans="1:4">
      <c r="A732" s="104" t="s">
        <v>1554</v>
      </c>
      <c r="B732" s="66">
        <v>0</v>
      </c>
      <c r="C732" s="67" t="s">
        <v>1555</v>
      </c>
      <c r="D732" s="66">
        <v>882</v>
      </c>
    </row>
    <row r="733" spans="1:4">
      <c r="A733" s="103" t="s">
        <v>1556</v>
      </c>
      <c r="B733" s="66">
        <f>B734</f>
        <v>0</v>
      </c>
      <c r="C733" s="65" t="s">
        <v>319</v>
      </c>
      <c r="D733" s="215">
        <f>SUM(D734:D744)</f>
        <v>5134</v>
      </c>
    </row>
    <row r="734" spans="1:4">
      <c r="A734" s="104" t="s">
        <v>1557</v>
      </c>
      <c r="B734" s="66"/>
      <c r="C734" s="67" t="s">
        <v>1558</v>
      </c>
      <c r="D734" s="66">
        <v>1115</v>
      </c>
    </row>
    <row r="735" spans="1:4">
      <c r="A735" s="103" t="s">
        <v>1559</v>
      </c>
      <c r="B735" s="66">
        <f>B736</f>
        <v>0</v>
      </c>
      <c r="C735" s="67" t="s">
        <v>1560</v>
      </c>
      <c r="D735" s="66">
        <v>87</v>
      </c>
    </row>
    <row r="736" spans="1:4">
      <c r="A736" s="104" t="s">
        <v>1561</v>
      </c>
      <c r="B736" s="66">
        <v>0</v>
      </c>
      <c r="C736" s="67" t="s">
        <v>1562</v>
      </c>
      <c r="D736" s="66">
        <v>735</v>
      </c>
    </row>
    <row r="737" spans="1:4">
      <c r="A737" s="103" t="s">
        <v>1563</v>
      </c>
      <c r="B737" s="66">
        <v>0</v>
      </c>
      <c r="C737" s="67" t="s">
        <v>1564</v>
      </c>
      <c r="D737" s="66">
        <v>0</v>
      </c>
    </row>
    <row r="738" spans="1:4">
      <c r="A738" s="103" t="s">
        <v>1565</v>
      </c>
      <c r="B738" s="66">
        <f>SUM(B739:B741)</f>
        <v>0</v>
      </c>
      <c r="C738" s="67" t="s">
        <v>1566</v>
      </c>
      <c r="D738" s="66">
        <v>29</v>
      </c>
    </row>
    <row r="739" spans="1:4">
      <c r="A739" s="104" t="s">
        <v>1567</v>
      </c>
      <c r="B739" s="66">
        <v>0</v>
      </c>
      <c r="C739" s="67" t="s">
        <v>1568</v>
      </c>
      <c r="D739" s="66">
        <v>0</v>
      </c>
    </row>
    <row r="740" spans="1:4">
      <c r="A740" s="104" t="s">
        <v>1569</v>
      </c>
      <c r="B740" s="66">
        <v>0</v>
      </c>
      <c r="C740" s="67" t="s">
        <v>1570</v>
      </c>
      <c r="D740" s="66">
        <v>0</v>
      </c>
    </row>
    <row r="741" spans="1:4">
      <c r="A741" s="104" t="s">
        <v>1571</v>
      </c>
      <c r="B741" s="66">
        <v>0</v>
      </c>
      <c r="C741" s="67" t="s">
        <v>1572</v>
      </c>
      <c r="D741" s="66">
        <v>2036</v>
      </c>
    </row>
    <row r="742" spans="1:4">
      <c r="A742" s="103" t="s">
        <v>1573</v>
      </c>
      <c r="B742" s="66">
        <v>0</v>
      </c>
      <c r="C742" s="67" t="s">
        <v>1574</v>
      </c>
      <c r="D742" s="66">
        <v>1132</v>
      </c>
    </row>
    <row r="743" spans="1:4">
      <c r="A743" s="103" t="s">
        <v>1575</v>
      </c>
      <c r="B743" s="66">
        <f>SUM(B744,B747,B754:B756,B761,B766:B767,B770,B771,B774:B777,B781,B782)</f>
        <v>10866</v>
      </c>
      <c r="C743" s="67" t="s">
        <v>1576</v>
      </c>
      <c r="D743" s="66">
        <v>0</v>
      </c>
    </row>
    <row r="744" spans="1:4">
      <c r="A744" s="103" t="s">
        <v>1577</v>
      </c>
      <c r="B744" s="66">
        <f>SUM(B745:B746)</f>
        <v>0</v>
      </c>
      <c r="C744" s="67" t="s">
        <v>1578</v>
      </c>
      <c r="D744" s="66">
        <v>0</v>
      </c>
    </row>
    <row r="745" spans="1:4">
      <c r="A745" s="104" t="s">
        <v>1579</v>
      </c>
      <c r="B745" s="66">
        <v>0</v>
      </c>
      <c r="C745" s="65" t="s">
        <v>320</v>
      </c>
      <c r="D745" s="215">
        <f>SUM(D746:D754)</f>
        <v>2927</v>
      </c>
    </row>
    <row r="746" spans="1:4">
      <c r="A746" s="104" t="s">
        <v>1580</v>
      </c>
      <c r="B746" s="66">
        <v>0</v>
      </c>
      <c r="C746" s="67" t="s">
        <v>1581</v>
      </c>
      <c r="D746" s="66">
        <v>980</v>
      </c>
    </row>
    <row r="747" spans="1:4">
      <c r="A747" s="103" t="s">
        <v>1582</v>
      </c>
      <c r="B747" s="66">
        <f>SUM(B748:B753)</f>
        <v>0</v>
      </c>
      <c r="C747" s="67" t="s">
        <v>1583</v>
      </c>
      <c r="D747" s="66">
        <v>770</v>
      </c>
    </row>
    <row r="748" spans="1:4">
      <c r="A748" s="104" t="s">
        <v>1584</v>
      </c>
      <c r="B748" s="66">
        <v>0</v>
      </c>
      <c r="C748" s="67" t="s">
        <v>1585</v>
      </c>
      <c r="D748" s="66">
        <v>1167</v>
      </c>
    </row>
    <row r="749" spans="1:4">
      <c r="A749" s="104" t="s">
        <v>1586</v>
      </c>
      <c r="B749" s="66">
        <v>0</v>
      </c>
      <c r="C749" s="67" t="s">
        <v>1587</v>
      </c>
      <c r="D749" s="66"/>
    </row>
    <row r="750" spans="1:4">
      <c r="A750" s="104" t="s">
        <v>1588</v>
      </c>
      <c r="B750" s="66">
        <v>0</v>
      </c>
      <c r="C750" s="67" t="s">
        <v>1589</v>
      </c>
      <c r="D750" s="66"/>
    </row>
    <row r="751" spans="1:4">
      <c r="A751" s="104" t="s">
        <v>1590</v>
      </c>
      <c r="B751" s="66">
        <v>0</v>
      </c>
      <c r="C751" s="67" t="s">
        <v>1591</v>
      </c>
      <c r="D751" s="66"/>
    </row>
    <row r="752" spans="1:4">
      <c r="A752" s="104" t="s">
        <v>1592</v>
      </c>
      <c r="B752" s="66">
        <v>0</v>
      </c>
      <c r="C752" s="67" t="s">
        <v>1593</v>
      </c>
      <c r="D752" s="66"/>
    </row>
    <row r="753" spans="1:4">
      <c r="A753" s="104" t="s">
        <v>1594</v>
      </c>
      <c r="B753" s="66">
        <v>0</v>
      </c>
      <c r="C753" s="67" t="s">
        <v>1595</v>
      </c>
      <c r="D753" s="66">
        <v>0</v>
      </c>
    </row>
    <row r="754" spans="1:4">
      <c r="A754" s="103" t="s">
        <v>1596</v>
      </c>
      <c r="B754" s="66">
        <v>0</v>
      </c>
      <c r="C754" s="67" t="s">
        <v>1597</v>
      </c>
      <c r="D754" s="66">
        <v>10</v>
      </c>
    </row>
    <row r="755" spans="1:4">
      <c r="A755" s="103" t="s">
        <v>1598</v>
      </c>
      <c r="B755" s="66">
        <v>0</v>
      </c>
      <c r="C755" s="65" t="s">
        <v>321</v>
      </c>
      <c r="D755" s="215">
        <f>SUM(D756:D757)</f>
        <v>210</v>
      </c>
    </row>
    <row r="756" spans="1:4">
      <c r="A756" s="103" t="s">
        <v>1599</v>
      </c>
      <c r="B756" s="66">
        <f>SUM(B757:B760)</f>
        <v>105</v>
      </c>
      <c r="C756" s="67" t="s">
        <v>1600</v>
      </c>
      <c r="D756" s="66">
        <v>210</v>
      </c>
    </row>
    <row r="757" spans="1:4">
      <c r="A757" s="104" t="s">
        <v>1601</v>
      </c>
      <c r="B757" s="66">
        <v>55</v>
      </c>
      <c r="C757" s="67" t="s">
        <v>1602</v>
      </c>
      <c r="D757" s="66">
        <v>0</v>
      </c>
    </row>
    <row r="758" spans="1:4">
      <c r="A758" s="104" t="s">
        <v>1603</v>
      </c>
      <c r="B758" s="66">
        <v>0</v>
      </c>
      <c r="C758" s="65" t="s">
        <v>322</v>
      </c>
      <c r="D758" s="215">
        <f>SUM(D760:D761)</f>
        <v>2230</v>
      </c>
    </row>
    <row r="759" spans="1:4">
      <c r="A759" s="104" t="s">
        <v>1604</v>
      </c>
      <c r="B759" s="66">
        <v>0</v>
      </c>
      <c r="C759" s="67" t="s">
        <v>1605</v>
      </c>
      <c r="D759" s="235"/>
    </row>
    <row r="760" spans="1:4">
      <c r="A760" s="104" t="s">
        <v>1606</v>
      </c>
      <c r="B760" s="66">
        <v>50</v>
      </c>
      <c r="C760" s="67" t="s">
        <v>1607</v>
      </c>
      <c r="D760" s="66">
        <v>593</v>
      </c>
    </row>
    <row r="761" spans="1:4">
      <c r="A761" s="103" t="s">
        <v>1608</v>
      </c>
      <c r="B761" s="66">
        <f>SUM(B762:B765)</f>
        <v>4160</v>
      </c>
      <c r="C761" s="67" t="s">
        <v>1609</v>
      </c>
      <c r="D761" s="66">
        <v>1637</v>
      </c>
    </row>
    <row r="762" spans="1:4">
      <c r="A762" s="104" t="s">
        <v>1610</v>
      </c>
      <c r="B762" s="66">
        <v>206</v>
      </c>
      <c r="C762" s="65" t="s">
        <v>323</v>
      </c>
      <c r="D762" s="215">
        <f>SUM(D763:D771)</f>
        <v>1113</v>
      </c>
    </row>
    <row r="763" spans="1:4">
      <c r="A763" s="104" t="s">
        <v>1611</v>
      </c>
      <c r="B763" s="66">
        <v>18</v>
      </c>
      <c r="C763" s="67" t="s">
        <v>432</v>
      </c>
      <c r="D763" s="66">
        <v>839</v>
      </c>
    </row>
    <row r="764" spans="1:4">
      <c r="A764" s="104" t="s">
        <v>1612</v>
      </c>
      <c r="B764" s="66">
        <v>3001</v>
      </c>
      <c r="C764" s="67" t="s">
        <v>434</v>
      </c>
      <c r="D764" s="66"/>
    </row>
    <row r="765" spans="1:4">
      <c r="A765" s="104" t="s">
        <v>1613</v>
      </c>
      <c r="B765" s="66">
        <v>935</v>
      </c>
      <c r="C765" s="67" t="s">
        <v>436</v>
      </c>
      <c r="D765" s="66">
        <v>0</v>
      </c>
    </row>
    <row r="766" spans="1:4">
      <c r="A766" s="103" t="s">
        <v>1614</v>
      </c>
      <c r="B766" s="66">
        <v>0</v>
      </c>
      <c r="C766" s="67" t="s">
        <v>1615</v>
      </c>
      <c r="D766" s="66">
        <v>3</v>
      </c>
    </row>
    <row r="767" spans="1:4">
      <c r="A767" s="103" t="s">
        <v>1616</v>
      </c>
      <c r="B767" s="66">
        <f>SUM(B768:B769)</f>
        <v>0</v>
      </c>
      <c r="C767" s="67" t="s">
        <v>1617</v>
      </c>
      <c r="D767" s="66">
        <v>1</v>
      </c>
    </row>
    <row r="768" spans="1:4">
      <c r="A768" s="104" t="s">
        <v>1618</v>
      </c>
      <c r="B768" s="66">
        <v>0</v>
      </c>
      <c r="C768" s="67" t="s">
        <v>1619</v>
      </c>
      <c r="D768" s="66">
        <v>1</v>
      </c>
    </row>
    <row r="769" spans="1:4">
      <c r="A769" s="104" t="s">
        <v>1620</v>
      </c>
      <c r="B769" s="66">
        <v>0</v>
      </c>
      <c r="C769" s="67" t="s">
        <v>1621</v>
      </c>
      <c r="D769" s="66">
        <v>182</v>
      </c>
    </row>
    <row r="770" spans="1:4">
      <c r="A770" s="103" t="s">
        <v>1622</v>
      </c>
      <c r="B770" s="66">
        <v>0</v>
      </c>
      <c r="C770" s="67" t="s">
        <v>450</v>
      </c>
      <c r="D770" s="66">
        <v>82</v>
      </c>
    </row>
    <row r="771" spans="1:4">
      <c r="A771" s="103" t="s">
        <v>1623</v>
      </c>
      <c r="B771" s="66">
        <f>B772+B773</f>
        <v>0</v>
      </c>
      <c r="C771" s="67" t="s">
        <v>1624</v>
      </c>
      <c r="D771" s="66">
        <v>5</v>
      </c>
    </row>
    <row r="772" spans="1:4">
      <c r="A772" s="104" t="s">
        <v>1625</v>
      </c>
      <c r="B772" s="66">
        <v>0</v>
      </c>
      <c r="C772" s="65" t="s">
        <v>1626</v>
      </c>
      <c r="D772" s="215">
        <f>D773</f>
        <v>461</v>
      </c>
    </row>
    <row r="773" spans="1:4">
      <c r="A773" s="104" t="s">
        <v>1627</v>
      </c>
      <c r="B773" s="66">
        <v>0</v>
      </c>
      <c r="C773" s="67" t="s">
        <v>1628</v>
      </c>
      <c r="D773" s="66">
        <v>461</v>
      </c>
    </row>
    <row r="774" spans="1:4">
      <c r="A774" s="103" t="s">
        <v>1629</v>
      </c>
      <c r="B774" s="66">
        <v>0</v>
      </c>
      <c r="C774" s="238" t="s">
        <v>3055</v>
      </c>
      <c r="D774" s="239">
        <f>SUM(D775)</f>
        <v>20847</v>
      </c>
    </row>
    <row r="775" spans="1:4">
      <c r="A775" s="103" t="s">
        <v>1630</v>
      </c>
      <c r="B775" s="66">
        <v>0</v>
      </c>
      <c r="C775" s="237" t="s">
        <v>3056</v>
      </c>
      <c r="D775" s="236">
        <v>20847</v>
      </c>
    </row>
    <row r="776" spans="1:4">
      <c r="A776" s="103" t="s">
        <v>1631</v>
      </c>
      <c r="B776" s="66">
        <v>0</v>
      </c>
      <c r="C776" s="238" t="s">
        <v>3057</v>
      </c>
      <c r="D776" s="239">
        <f>SUM(D777)</f>
        <v>2669</v>
      </c>
    </row>
    <row r="777" spans="1:4">
      <c r="A777" s="103" t="s">
        <v>1632</v>
      </c>
      <c r="B777" s="226">
        <f>SUM(B778:B780)</f>
        <v>202</v>
      </c>
      <c r="C777" s="237" t="s">
        <v>3058</v>
      </c>
      <c r="D777" s="236">
        <v>2669</v>
      </c>
    </row>
    <row r="778" spans="1:4">
      <c r="A778" s="104" t="s">
        <v>1633</v>
      </c>
      <c r="B778" s="66">
        <v>0</v>
      </c>
      <c r="C778" s="238" t="s">
        <v>3059</v>
      </c>
      <c r="D778" s="239">
        <f>SUM(D779)</f>
        <v>65</v>
      </c>
    </row>
    <row r="779" spans="1:4">
      <c r="A779" s="104" t="s">
        <v>1634</v>
      </c>
      <c r="B779" s="66">
        <v>1</v>
      </c>
      <c r="C779" s="237" t="s">
        <v>3060</v>
      </c>
      <c r="D779" s="236">
        <v>65</v>
      </c>
    </row>
    <row r="780" spans="1:4">
      <c r="A780" s="104" t="s">
        <v>1636</v>
      </c>
      <c r="B780" s="66">
        <v>201</v>
      </c>
      <c r="C780" s="65" t="s">
        <v>325</v>
      </c>
      <c r="D780" s="231">
        <f>SUM(D781,D790,D794,D803,D809,D815,D821,D824,D827,D829,D831,D837,D839,D841,D856)</f>
        <v>1196</v>
      </c>
    </row>
    <row r="781" spans="1:4">
      <c r="A781" s="228" t="s">
        <v>3050</v>
      </c>
      <c r="B781" s="226">
        <v>449</v>
      </c>
      <c r="C781" s="65" t="s">
        <v>326</v>
      </c>
      <c r="D781" s="215">
        <f>SUM(D782:D789)</f>
        <v>286</v>
      </c>
    </row>
    <row r="782" spans="1:4">
      <c r="A782" s="103" t="s">
        <v>1639</v>
      </c>
      <c r="B782" s="226">
        <v>5950</v>
      </c>
      <c r="C782" s="67" t="s">
        <v>432</v>
      </c>
      <c r="D782" s="66">
        <v>267</v>
      </c>
    </row>
    <row r="783" spans="1:4">
      <c r="A783" s="103" t="s">
        <v>1641</v>
      </c>
      <c r="B783" s="66">
        <f>B784+B785</f>
        <v>168</v>
      </c>
      <c r="C783" s="67" t="s">
        <v>434</v>
      </c>
      <c r="D783" s="66">
        <v>3</v>
      </c>
    </row>
    <row r="784" spans="1:4">
      <c r="A784" s="103" t="s">
        <v>1643</v>
      </c>
      <c r="B784" s="66">
        <v>0</v>
      </c>
      <c r="C784" s="67" t="s">
        <v>436</v>
      </c>
      <c r="D784" s="66">
        <v>0</v>
      </c>
    </row>
    <row r="785" spans="1:4">
      <c r="A785" s="103" t="s">
        <v>1644</v>
      </c>
      <c r="B785" s="226">
        <v>168</v>
      </c>
      <c r="C785" s="67" t="s">
        <v>1635</v>
      </c>
      <c r="D785" s="66"/>
    </row>
    <row r="786" spans="1:4">
      <c r="A786" s="103" t="s">
        <v>1646</v>
      </c>
      <c r="B786" s="66">
        <f>SUM(B787:B791)</f>
        <v>38</v>
      </c>
      <c r="C786" s="67" t="s">
        <v>1637</v>
      </c>
      <c r="D786" s="66">
        <v>0</v>
      </c>
    </row>
    <row r="787" spans="1:4">
      <c r="A787" s="103" t="s">
        <v>1648</v>
      </c>
      <c r="B787" s="66">
        <v>0</v>
      </c>
      <c r="C787" s="67" t="s">
        <v>1638</v>
      </c>
      <c r="D787" s="66">
        <v>0</v>
      </c>
    </row>
    <row r="788" spans="1:4">
      <c r="A788" s="103" t="s">
        <v>1650</v>
      </c>
      <c r="B788" s="66">
        <v>0</v>
      </c>
      <c r="C788" s="67" t="s">
        <v>1640</v>
      </c>
      <c r="D788" s="66">
        <v>0</v>
      </c>
    </row>
    <row r="789" spans="1:4">
      <c r="A789" s="103" t="s">
        <v>1651</v>
      </c>
      <c r="B789" s="226">
        <v>38</v>
      </c>
      <c r="C789" s="67" t="s">
        <v>1642</v>
      </c>
      <c r="D789" s="66">
        <v>16</v>
      </c>
    </row>
    <row r="790" spans="1:4">
      <c r="A790" s="107" t="s">
        <v>1653</v>
      </c>
      <c r="B790" s="108">
        <v>0</v>
      </c>
      <c r="C790" s="65" t="s">
        <v>327</v>
      </c>
      <c r="D790" s="215">
        <f>SUM(D791:D793)</f>
        <v>1</v>
      </c>
    </row>
    <row r="791" spans="1:4">
      <c r="A791" s="103" t="s">
        <v>1655</v>
      </c>
      <c r="B791" s="66">
        <v>0</v>
      </c>
      <c r="C791" s="67" t="s">
        <v>1645</v>
      </c>
      <c r="D791" s="66">
        <v>0</v>
      </c>
    </row>
    <row r="792" spans="1:4">
      <c r="A792" s="109" t="s">
        <v>1657</v>
      </c>
      <c r="B792" s="229">
        <f>SUM(B793:B798)</f>
        <v>574</v>
      </c>
      <c r="C792" s="67" t="s">
        <v>1647</v>
      </c>
      <c r="D792" s="66">
        <v>0</v>
      </c>
    </row>
    <row r="793" spans="1:4">
      <c r="A793" s="103" t="s">
        <v>1659</v>
      </c>
      <c r="B793" s="66">
        <v>0</v>
      </c>
      <c r="C793" s="67" t="s">
        <v>1649</v>
      </c>
      <c r="D793" s="66">
        <v>1</v>
      </c>
    </row>
    <row r="794" spans="1:4">
      <c r="A794" s="103" t="s">
        <v>1661</v>
      </c>
      <c r="B794" s="66">
        <v>0</v>
      </c>
      <c r="C794" s="65" t="s">
        <v>328</v>
      </c>
      <c r="D794" s="66">
        <f>SUM(D795:D802)</f>
        <v>0</v>
      </c>
    </row>
    <row r="795" spans="1:4">
      <c r="A795" s="103" t="s">
        <v>1663</v>
      </c>
      <c r="B795" s="66">
        <v>0</v>
      </c>
      <c r="C795" s="67" t="s">
        <v>1652</v>
      </c>
      <c r="D795" s="66">
        <v>0</v>
      </c>
    </row>
    <row r="796" spans="1:4">
      <c r="A796" s="103" t="s">
        <v>1665</v>
      </c>
      <c r="B796" s="66">
        <v>0</v>
      </c>
      <c r="C796" s="67" t="s">
        <v>1654</v>
      </c>
      <c r="D796" s="66"/>
    </row>
    <row r="797" spans="1:4">
      <c r="A797" s="103" t="s">
        <v>1667</v>
      </c>
      <c r="B797" s="66">
        <v>0</v>
      </c>
      <c r="C797" s="67" t="s">
        <v>1656</v>
      </c>
      <c r="D797" s="66">
        <v>0</v>
      </c>
    </row>
    <row r="798" spans="1:4">
      <c r="A798" s="103" t="s">
        <v>1668</v>
      </c>
      <c r="B798" s="66">
        <v>574</v>
      </c>
      <c r="C798" s="67" t="s">
        <v>1658</v>
      </c>
      <c r="D798" s="66">
        <v>0</v>
      </c>
    </row>
    <row r="799" spans="1:4">
      <c r="B799" s="61"/>
      <c r="C799" s="67" t="s">
        <v>1660</v>
      </c>
      <c r="D799" s="66">
        <v>0</v>
      </c>
    </row>
    <row r="800" spans="1:4">
      <c r="B800" s="61"/>
      <c r="C800" s="67" t="s">
        <v>1662</v>
      </c>
      <c r="D800" s="66">
        <v>0</v>
      </c>
    </row>
    <row r="801" spans="1:4">
      <c r="B801" s="61"/>
      <c r="C801" s="67" t="s">
        <v>1664</v>
      </c>
      <c r="D801" s="66">
        <v>0</v>
      </c>
    </row>
    <row r="802" spans="1:4">
      <c r="B802" s="61"/>
      <c r="C802" s="67" t="s">
        <v>1666</v>
      </c>
      <c r="D802" s="66">
        <v>0</v>
      </c>
    </row>
    <row r="803" spans="1:4">
      <c r="B803" s="61"/>
      <c r="C803" s="65" t="s">
        <v>330</v>
      </c>
      <c r="D803" s="215">
        <f>SUM(D804:D808)</f>
        <v>323</v>
      </c>
    </row>
    <row r="804" spans="1:4">
      <c r="B804" s="61"/>
      <c r="C804" s="67" t="s">
        <v>1669</v>
      </c>
      <c r="D804" s="66">
        <v>21</v>
      </c>
    </row>
    <row r="805" spans="1:4">
      <c r="A805" s="228"/>
      <c r="B805" s="111"/>
      <c r="C805" s="67" t="s">
        <v>1670</v>
      </c>
      <c r="D805" s="66">
        <v>302</v>
      </c>
    </row>
    <row r="806" spans="1:4">
      <c r="A806" s="228"/>
      <c r="B806" s="111"/>
      <c r="C806" s="67" t="s">
        <v>1671</v>
      </c>
      <c r="D806" s="66">
        <v>0</v>
      </c>
    </row>
    <row r="807" spans="1:4">
      <c r="A807" s="110"/>
      <c r="B807" s="111"/>
      <c r="C807" s="67" t="s">
        <v>1672</v>
      </c>
      <c r="D807" s="66">
        <v>0</v>
      </c>
    </row>
    <row r="808" spans="1:4">
      <c r="A808" s="110"/>
      <c r="B808" s="111"/>
      <c r="C808" s="67" t="s">
        <v>1673</v>
      </c>
      <c r="D808" s="66">
        <v>0</v>
      </c>
    </row>
    <row r="809" spans="1:4">
      <c r="A809" s="110"/>
      <c r="B809" s="111"/>
      <c r="C809" s="65" t="s">
        <v>331</v>
      </c>
      <c r="D809" s="66">
        <f>SUM(D810:D814)</f>
        <v>0</v>
      </c>
    </row>
    <row r="810" spans="1:4">
      <c r="A810" s="110"/>
      <c r="B810" s="111"/>
      <c r="C810" s="67" t="s">
        <v>1674</v>
      </c>
      <c r="D810" s="66"/>
    </row>
    <row r="811" spans="1:4">
      <c r="A811" s="110"/>
      <c r="B811" s="111"/>
      <c r="C811" s="67" t="s">
        <v>1675</v>
      </c>
      <c r="D811" s="66">
        <v>0</v>
      </c>
    </row>
    <row r="812" spans="1:4">
      <c r="A812" s="110"/>
      <c r="B812" s="111"/>
      <c r="C812" s="67" t="s">
        <v>1676</v>
      </c>
      <c r="D812" s="66">
        <v>0</v>
      </c>
    </row>
    <row r="813" spans="1:4">
      <c r="A813" s="110"/>
      <c r="B813" s="111"/>
      <c r="C813" s="67" t="s">
        <v>1677</v>
      </c>
      <c r="D813" s="66">
        <v>0</v>
      </c>
    </row>
    <row r="814" spans="1:4">
      <c r="A814" s="110"/>
      <c r="B814" s="111"/>
      <c r="C814" s="67" t="s">
        <v>1678</v>
      </c>
      <c r="D814" s="66"/>
    </row>
    <row r="815" spans="1:4">
      <c r="A815" s="110"/>
      <c r="B815" s="111"/>
      <c r="C815" s="65" t="s">
        <v>332</v>
      </c>
      <c r="D815" s="215">
        <f>SUM(D816:D820)</f>
        <v>464</v>
      </c>
    </row>
    <row r="816" spans="1:4">
      <c r="A816" s="110"/>
      <c r="B816" s="111"/>
      <c r="C816" s="67" t="s">
        <v>1679</v>
      </c>
      <c r="D816" s="66">
        <v>0</v>
      </c>
    </row>
    <row r="817" spans="1:4">
      <c r="A817" s="110"/>
      <c r="B817" s="111"/>
      <c r="C817" s="67" t="s">
        <v>1680</v>
      </c>
      <c r="D817" s="66">
        <v>0</v>
      </c>
    </row>
    <row r="818" spans="1:4">
      <c r="A818" s="110"/>
      <c r="B818" s="111"/>
      <c r="C818" s="67" t="s">
        <v>1681</v>
      </c>
      <c r="D818" s="66">
        <v>34</v>
      </c>
    </row>
    <row r="819" spans="1:4">
      <c r="A819" s="110"/>
      <c r="B819" s="111"/>
      <c r="C819" s="67" t="s">
        <v>1682</v>
      </c>
      <c r="D819" s="66">
        <v>0</v>
      </c>
    </row>
    <row r="820" spans="1:4">
      <c r="A820" s="110"/>
      <c r="B820" s="111"/>
      <c r="C820" s="67" t="s">
        <v>1683</v>
      </c>
      <c r="D820" s="66">
        <v>430</v>
      </c>
    </row>
    <row r="821" spans="1:4">
      <c r="A821" s="110"/>
      <c r="B821" s="111"/>
      <c r="C821" s="65" t="s">
        <v>333</v>
      </c>
      <c r="D821" s="66">
        <f>SUM(D822:D823)</f>
        <v>0</v>
      </c>
    </row>
    <row r="822" spans="1:4">
      <c r="A822" s="110"/>
      <c r="B822" s="111"/>
      <c r="C822" s="67" t="s">
        <v>1684</v>
      </c>
      <c r="D822" s="66">
        <v>0</v>
      </c>
    </row>
    <row r="823" spans="1:4">
      <c r="A823" s="110"/>
      <c r="B823" s="111"/>
      <c r="C823" s="67" t="s">
        <v>1685</v>
      </c>
      <c r="D823" s="66"/>
    </row>
    <row r="824" spans="1:4">
      <c r="A824" s="110"/>
      <c r="B824" s="111"/>
      <c r="C824" s="65" t="s">
        <v>334</v>
      </c>
      <c r="D824" s="66">
        <f>SUM(D825:D826)</f>
        <v>0</v>
      </c>
    </row>
    <row r="825" spans="1:4">
      <c r="A825" s="110"/>
      <c r="B825" s="111"/>
      <c r="C825" s="67" t="s">
        <v>1686</v>
      </c>
      <c r="D825" s="66">
        <v>0</v>
      </c>
    </row>
    <row r="826" spans="1:4">
      <c r="A826" s="110"/>
      <c r="B826" s="111"/>
      <c r="C826" s="67" t="s">
        <v>1687</v>
      </c>
      <c r="D826" s="66">
        <v>0</v>
      </c>
    </row>
    <row r="827" spans="1:4">
      <c r="A827" s="110"/>
      <c r="B827" s="111"/>
      <c r="C827" s="65" t="s">
        <v>1688</v>
      </c>
      <c r="D827" s="66">
        <f>D828</f>
        <v>0</v>
      </c>
    </row>
    <row r="828" spans="1:4">
      <c r="A828" s="110"/>
      <c r="B828" s="111"/>
      <c r="C828" s="67" t="s">
        <v>1689</v>
      </c>
      <c r="D828" s="66">
        <v>0</v>
      </c>
    </row>
    <row r="829" spans="1:4">
      <c r="A829" s="110"/>
      <c r="B829" s="111"/>
      <c r="C829" s="65" t="s">
        <v>1690</v>
      </c>
      <c r="D829" s="66">
        <f>D830</f>
        <v>0</v>
      </c>
    </row>
    <row r="830" spans="1:4">
      <c r="A830" s="110"/>
      <c r="B830" s="111"/>
      <c r="C830" s="67" t="s">
        <v>1691</v>
      </c>
      <c r="D830" s="66">
        <v>0</v>
      </c>
    </row>
    <row r="831" spans="1:4">
      <c r="A831" s="110"/>
      <c r="B831" s="111"/>
      <c r="C831" s="65" t="s">
        <v>337</v>
      </c>
      <c r="D831" s="215">
        <f>SUM(D832:D836)</f>
        <v>90</v>
      </c>
    </row>
    <row r="832" spans="1:4">
      <c r="A832" s="110"/>
      <c r="B832" s="111"/>
      <c r="C832" s="67" t="s">
        <v>1692</v>
      </c>
      <c r="D832" s="66">
        <v>83</v>
      </c>
    </row>
    <row r="833" spans="1:4">
      <c r="A833" s="110"/>
      <c r="B833" s="111"/>
      <c r="C833" s="67" t="s">
        <v>1693</v>
      </c>
      <c r="D833" s="66">
        <v>3</v>
      </c>
    </row>
    <row r="834" spans="1:4">
      <c r="A834" s="110"/>
      <c r="B834" s="111"/>
      <c r="C834" s="67" t="s">
        <v>1694</v>
      </c>
      <c r="D834" s="66">
        <v>4</v>
      </c>
    </row>
    <row r="835" spans="1:4">
      <c r="A835" s="110"/>
      <c r="B835" s="111"/>
      <c r="C835" s="67" t="s">
        <v>1695</v>
      </c>
      <c r="D835" s="66">
        <v>0</v>
      </c>
    </row>
    <row r="836" spans="1:4">
      <c r="A836" s="110"/>
      <c r="B836" s="111"/>
      <c r="C836" s="67" t="s">
        <v>1696</v>
      </c>
      <c r="D836" s="66">
        <v>0</v>
      </c>
    </row>
    <row r="837" spans="1:4">
      <c r="A837" s="110"/>
      <c r="B837" s="111"/>
      <c r="C837" s="65" t="s">
        <v>1697</v>
      </c>
      <c r="D837" s="215">
        <f>D838</f>
        <v>32</v>
      </c>
    </row>
    <row r="838" spans="1:4">
      <c r="A838" s="110"/>
      <c r="B838" s="111"/>
      <c r="C838" s="67" t="s">
        <v>1698</v>
      </c>
      <c r="D838" s="66">
        <v>32</v>
      </c>
    </row>
    <row r="839" spans="1:4">
      <c r="A839" s="110"/>
      <c r="B839" s="111"/>
      <c r="C839" s="65" t="s">
        <v>1699</v>
      </c>
      <c r="D839" s="66">
        <f>D840</f>
        <v>0</v>
      </c>
    </row>
    <row r="840" spans="1:4">
      <c r="A840" s="110"/>
      <c r="B840" s="111"/>
      <c r="C840" s="67" t="s">
        <v>1700</v>
      </c>
      <c r="D840" s="66">
        <v>0</v>
      </c>
    </row>
    <row r="841" spans="1:4">
      <c r="A841" s="110"/>
      <c r="B841" s="111"/>
      <c r="C841" s="65" t="s">
        <v>340</v>
      </c>
      <c r="D841" s="66">
        <f>SUM(D842:D855)</f>
        <v>0</v>
      </c>
    </row>
    <row r="842" spans="1:4">
      <c r="A842" s="110"/>
      <c r="B842" s="111"/>
      <c r="C842" s="67" t="s">
        <v>432</v>
      </c>
      <c r="D842" s="66">
        <v>0</v>
      </c>
    </row>
    <row r="843" spans="1:4">
      <c r="A843" s="110"/>
      <c r="B843" s="111"/>
      <c r="C843" s="67" t="s">
        <v>434</v>
      </c>
      <c r="D843" s="66">
        <v>0</v>
      </c>
    </row>
    <row r="844" spans="1:4">
      <c r="A844" s="110"/>
      <c r="B844" s="111"/>
      <c r="C844" s="67" t="s">
        <v>436</v>
      </c>
      <c r="D844" s="66">
        <v>0</v>
      </c>
    </row>
    <row r="845" spans="1:4">
      <c r="A845" s="110"/>
      <c r="B845" s="111"/>
      <c r="C845" s="67" t="s">
        <v>1701</v>
      </c>
      <c r="D845" s="66">
        <v>0</v>
      </c>
    </row>
    <row r="846" spans="1:4">
      <c r="A846" s="110"/>
      <c r="B846" s="111"/>
      <c r="C846" s="67" t="s">
        <v>1702</v>
      </c>
      <c r="D846" s="66">
        <v>0</v>
      </c>
    </row>
    <row r="847" spans="1:4">
      <c r="A847" s="110"/>
      <c r="B847" s="111"/>
      <c r="C847" s="67" t="s">
        <v>1703</v>
      </c>
      <c r="D847" s="66">
        <v>0</v>
      </c>
    </row>
    <row r="848" spans="1:4">
      <c r="A848" s="110"/>
      <c r="B848" s="111"/>
      <c r="C848" s="67" t="s">
        <v>1704</v>
      </c>
      <c r="D848" s="66">
        <v>0</v>
      </c>
    </row>
    <row r="849" spans="1:4">
      <c r="A849" s="110"/>
      <c r="B849" s="111"/>
      <c r="C849" s="67" t="s">
        <v>1705</v>
      </c>
      <c r="D849" s="66">
        <v>0</v>
      </c>
    </row>
    <row r="850" spans="1:4">
      <c r="A850" s="110"/>
      <c r="B850" s="111"/>
      <c r="C850" s="67" t="s">
        <v>1706</v>
      </c>
      <c r="D850" s="66">
        <v>0</v>
      </c>
    </row>
    <row r="851" spans="1:4">
      <c r="A851" s="110"/>
      <c r="B851" s="111"/>
      <c r="C851" s="67" t="s">
        <v>1707</v>
      </c>
      <c r="D851" s="66">
        <v>0</v>
      </c>
    </row>
    <row r="852" spans="1:4">
      <c r="A852" s="110"/>
      <c r="B852" s="111"/>
      <c r="C852" s="67" t="s">
        <v>532</v>
      </c>
      <c r="D852" s="66">
        <v>0</v>
      </c>
    </row>
    <row r="853" spans="1:4">
      <c r="A853" s="110"/>
      <c r="B853" s="111"/>
      <c r="C853" s="67" t="s">
        <v>1708</v>
      </c>
      <c r="D853" s="66">
        <v>0</v>
      </c>
    </row>
    <row r="854" spans="1:4">
      <c r="A854" s="110"/>
      <c r="B854" s="111"/>
      <c r="C854" s="67" t="s">
        <v>450</v>
      </c>
      <c r="D854" s="66">
        <v>0</v>
      </c>
    </row>
    <row r="855" spans="1:4">
      <c r="A855" s="110"/>
      <c r="B855" s="111"/>
      <c r="C855" s="67" t="s">
        <v>1709</v>
      </c>
      <c r="D855" s="66">
        <v>0</v>
      </c>
    </row>
    <row r="856" spans="1:4">
      <c r="A856" s="110"/>
      <c r="B856" s="111"/>
      <c r="C856" s="65" t="s">
        <v>1710</v>
      </c>
      <c r="D856" s="66">
        <f>D857</f>
        <v>0</v>
      </c>
    </row>
    <row r="857" spans="1:4">
      <c r="A857" s="110"/>
      <c r="B857" s="111"/>
      <c r="C857" s="67" t="s">
        <v>1711</v>
      </c>
      <c r="D857" s="66">
        <v>0</v>
      </c>
    </row>
    <row r="858" spans="1:4">
      <c r="A858" s="110"/>
      <c r="B858" s="111"/>
      <c r="C858" s="65" t="s">
        <v>342</v>
      </c>
      <c r="D858" s="66">
        <f>SUM(D859,D871,D873,D876,D878,D880)</f>
        <v>29215</v>
      </c>
    </row>
    <row r="859" spans="1:4">
      <c r="A859" s="110"/>
      <c r="B859" s="111"/>
      <c r="C859" s="65" t="s">
        <v>343</v>
      </c>
      <c r="D859" s="215">
        <f>SUM(D860:D870)</f>
        <v>1886</v>
      </c>
    </row>
    <row r="860" spans="1:4">
      <c r="A860" s="110"/>
      <c r="B860" s="111"/>
      <c r="C860" s="67" t="s">
        <v>432</v>
      </c>
      <c r="D860" s="66">
        <v>1392</v>
      </c>
    </row>
    <row r="861" spans="1:4">
      <c r="A861" s="110"/>
      <c r="B861" s="111"/>
      <c r="C861" s="67" t="s">
        <v>434</v>
      </c>
      <c r="D861" s="66">
        <v>30</v>
      </c>
    </row>
    <row r="862" spans="1:4">
      <c r="A862" s="110"/>
      <c r="B862" s="111"/>
      <c r="C862" s="67" t="s">
        <v>436</v>
      </c>
      <c r="D862" s="66">
        <v>0</v>
      </c>
    </row>
    <row r="863" spans="1:4">
      <c r="A863" s="110"/>
      <c r="B863" s="111"/>
      <c r="C863" s="67" t="s">
        <v>1712</v>
      </c>
      <c r="D863" s="66">
        <v>130</v>
      </c>
    </row>
    <row r="864" spans="1:4">
      <c r="A864" s="110"/>
      <c r="B864" s="111"/>
      <c r="C864" s="67" t="s">
        <v>1713</v>
      </c>
      <c r="D864" s="66">
        <v>0</v>
      </c>
    </row>
    <row r="865" spans="1:4">
      <c r="A865" s="110"/>
      <c r="B865" s="111"/>
      <c r="C865" s="67" t="s">
        <v>1714</v>
      </c>
      <c r="D865" s="66">
        <v>4</v>
      </c>
    </row>
    <row r="866" spans="1:4">
      <c r="A866" s="110"/>
      <c r="B866" s="111"/>
      <c r="C866" s="67" t="s">
        <v>1715</v>
      </c>
      <c r="D866" s="66">
        <v>0</v>
      </c>
    </row>
    <row r="867" spans="1:4">
      <c r="A867" s="110"/>
      <c r="B867" s="111"/>
      <c r="C867" s="67" t="s">
        <v>1716</v>
      </c>
      <c r="D867" s="66">
        <v>0</v>
      </c>
    </row>
    <row r="868" spans="1:4">
      <c r="A868" s="110"/>
      <c r="B868" s="111"/>
      <c r="C868" s="67" t="s">
        <v>1717</v>
      </c>
      <c r="D868" s="66">
        <v>0</v>
      </c>
    </row>
    <row r="869" spans="1:4">
      <c r="A869" s="110"/>
      <c r="B869" s="111"/>
      <c r="C869" s="67" t="s">
        <v>1718</v>
      </c>
      <c r="D869" s="66">
        <v>0</v>
      </c>
    </row>
    <row r="870" spans="1:4">
      <c r="A870" s="110"/>
      <c r="B870" s="111"/>
      <c r="C870" s="67" t="s">
        <v>1719</v>
      </c>
      <c r="D870" s="66">
        <v>330</v>
      </c>
    </row>
    <row r="871" spans="1:4">
      <c r="A871" s="110"/>
      <c r="B871" s="111"/>
      <c r="C871" s="65" t="s">
        <v>1720</v>
      </c>
      <c r="D871" s="66">
        <f>D872</f>
        <v>0</v>
      </c>
    </row>
    <row r="872" spans="1:4">
      <c r="A872" s="110"/>
      <c r="B872" s="111"/>
      <c r="C872" s="67" t="s">
        <v>1721</v>
      </c>
      <c r="D872" s="66">
        <v>0</v>
      </c>
    </row>
    <row r="873" spans="1:4">
      <c r="A873" s="110"/>
      <c r="B873" s="111"/>
      <c r="C873" s="65" t="s">
        <v>345</v>
      </c>
      <c r="D873" s="215">
        <f>SUM(D874:D875)</f>
        <v>23570</v>
      </c>
    </row>
    <row r="874" spans="1:4">
      <c r="A874" s="110"/>
      <c r="B874" s="111"/>
      <c r="C874" s="67" t="s">
        <v>1722</v>
      </c>
      <c r="D874" s="66">
        <v>21288</v>
      </c>
    </row>
    <row r="875" spans="1:4">
      <c r="A875" s="110"/>
      <c r="B875" s="111"/>
      <c r="C875" s="67" t="s">
        <v>1723</v>
      </c>
      <c r="D875" s="66">
        <v>2282</v>
      </c>
    </row>
    <row r="876" spans="1:4">
      <c r="A876" s="110"/>
      <c r="B876" s="111"/>
      <c r="C876" s="65" t="s">
        <v>1724</v>
      </c>
      <c r="D876" s="215">
        <f>D877</f>
        <v>2344</v>
      </c>
    </row>
    <row r="877" spans="1:4">
      <c r="A877" s="110"/>
      <c r="B877" s="111"/>
      <c r="C877" s="67" t="s">
        <v>1725</v>
      </c>
      <c r="D877" s="66">
        <v>2344</v>
      </c>
    </row>
    <row r="878" spans="1:4">
      <c r="A878" s="110"/>
      <c r="B878" s="111"/>
      <c r="C878" s="65" t="s">
        <v>1726</v>
      </c>
      <c r="D878" s="215">
        <f>D879</f>
        <v>35</v>
      </c>
    </row>
    <row r="879" spans="1:4">
      <c r="A879" s="110"/>
      <c r="B879" s="111"/>
      <c r="C879" s="67" t="s">
        <v>1727</v>
      </c>
      <c r="D879" s="66">
        <v>35</v>
      </c>
    </row>
    <row r="880" spans="1:4">
      <c r="A880" s="110"/>
      <c r="B880" s="111"/>
      <c r="C880" s="65" t="s">
        <v>1728</v>
      </c>
      <c r="D880" s="215">
        <f>D881</f>
        <v>1380</v>
      </c>
    </row>
    <row r="881" spans="1:4">
      <c r="A881" s="110"/>
      <c r="B881" s="111"/>
      <c r="C881" s="67" t="s">
        <v>1729</v>
      </c>
      <c r="D881" s="66">
        <v>1380</v>
      </c>
    </row>
    <row r="882" spans="1:4">
      <c r="A882" s="110"/>
      <c r="B882" s="111"/>
      <c r="C882" s="65" t="s">
        <v>349</v>
      </c>
      <c r="D882" s="231">
        <f>SUM(D883,D909,D937,D965,D976,D987,D993,D1000,D1007,D1011)</f>
        <v>100469</v>
      </c>
    </row>
    <row r="883" spans="1:4">
      <c r="A883" s="110"/>
      <c r="B883" s="111"/>
      <c r="C883" s="65" t="s">
        <v>350</v>
      </c>
      <c r="D883" s="215">
        <f>SUM(D884:D908)</f>
        <v>11754</v>
      </c>
    </row>
    <row r="884" spans="1:4">
      <c r="A884" s="110"/>
      <c r="B884" s="111"/>
      <c r="C884" s="67" t="s">
        <v>432</v>
      </c>
      <c r="D884" s="66">
        <v>1188</v>
      </c>
    </row>
    <row r="885" spans="1:4">
      <c r="A885" s="110"/>
      <c r="B885" s="111"/>
      <c r="C885" s="67" t="s">
        <v>434</v>
      </c>
      <c r="D885" s="66">
        <v>3</v>
      </c>
    </row>
    <row r="886" spans="1:4">
      <c r="A886" s="110"/>
      <c r="B886" s="111"/>
      <c r="C886" s="67" t="s">
        <v>436</v>
      </c>
      <c r="D886" s="66">
        <v>0</v>
      </c>
    </row>
    <row r="887" spans="1:4">
      <c r="A887" s="110"/>
      <c r="B887" s="111"/>
      <c r="C887" s="67" t="s">
        <v>450</v>
      </c>
      <c r="D887" s="66">
        <v>1858</v>
      </c>
    </row>
    <row r="888" spans="1:4">
      <c r="A888" s="110"/>
      <c r="B888" s="111"/>
      <c r="C888" s="67" t="s">
        <v>1730</v>
      </c>
      <c r="D888" s="66">
        <v>0</v>
      </c>
    </row>
    <row r="889" spans="1:4">
      <c r="A889" s="110"/>
      <c r="B889" s="111"/>
      <c r="C889" s="67" t="s">
        <v>1731</v>
      </c>
      <c r="D889" s="66">
        <v>643</v>
      </c>
    </row>
    <row r="890" spans="1:4">
      <c r="A890" s="110"/>
      <c r="B890" s="111"/>
      <c r="C890" s="67" t="s">
        <v>1732</v>
      </c>
      <c r="D890" s="66">
        <v>86</v>
      </c>
    </row>
    <row r="891" spans="1:4">
      <c r="A891" s="110"/>
      <c r="B891" s="111"/>
      <c r="C891" s="67" t="s">
        <v>1733</v>
      </c>
      <c r="D891" s="66">
        <v>57</v>
      </c>
    </row>
    <row r="892" spans="1:4">
      <c r="A892" s="110"/>
      <c r="B892" s="111"/>
      <c r="C892" s="67" t="s">
        <v>1734</v>
      </c>
      <c r="D892" s="66">
        <v>1</v>
      </c>
    </row>
    <row r="893" spans="1:4">
      <c r="A893" s="110"/>
      <c r="B893" s="111"/>
      <c r="C893" s="67" t="s">
        <v>1735</v>
      </c>
      <c r="D893" s="66">
        <v>0</v>
      </c>
    </row>
    <row r="894" spans="1:4">
      <c r="A894" s="110"/>
      <c r="B894" s="111"/>
      <c r="C894" s="67" t="s">
        <v>1736</v>
      </c>
      <c r="D894" s="66">
        <v>462</v>
      </c>
    </row>
    <row r="895" spans="1:4">
      <c r="A895" s="110"/>
      <c r="B895" s="111"/>
      <c r="C895" s="67" t="s">
        <v>1737</v>
      </c>
      <c r="D895" s="66">
        <v>0</v>
      </c>
    </row>
    <row r="896" spans="1:4">
      <c r="A896" s="110"/>
      <c r="B896" s="111"/>
      <c r="C896" s="67" t="s">
        <v>1738</v>
      </c>
      <c r="D896" s="66">
        <v>60</v>
      </c>
    </row>
    <row r="897" spans="1:4">
      <c r="A897" s="110"/>
      <c r="B897" s="111"/>
      <c r="C897" s="67" t="s">
        <v>1739</v>
      </c>
      <c r="D897" s="66">
        <v>0</v>
      </c>
    </row>
    <row r="898" spans="1:4">
      <c r="A898" s="110"/>
      <c r="B898" s="111"/>
      <c r="C898" s="67" t="s">
        <v>1740</v>
      </c>
      <c r="D898" s="66">
        <v>0</v>
      </c>
    </row>
    <row r="899" spans="1:4">
      <c r="A899" s="110"/>
      <c r="B899" s="111"/>
      <c r="C899" s="67" t="s">
        <v>1741</v>
      </c>
      <c r="D899" s="66">
        <v>2964</v>
      </c>
    </row>
    <row r="900" spans="1:4">
      <c r="A900" s="110"/>
      <c r="B900" s="111"/>
      <c r="C900" s="67" t="s">
        <v>1742</v>
      </c>
      <c r="D900" s="66">
        <v>1099</v>
      </c>
    </row>
    <row r="901" spans="1:4">
      <c r="A901" s="110"/>
      <c r="B901" s="111"/>
      <c r="C901" s="67" t="s">
        <v>1743</v>
      </c>
      <c r="D901" s="66">
        <v>0</v>
      </c>
    </row>
    <row r="902" spans="1:4">
      <c r="A902" s="110"/>
      <c r="B902" s="111"/>
      <c r="C902" s="67" t="s">
        <v>1744</v>
      </c>
      <c r="D902" s="66">
        <v>328</v>
      </c>
    </row>
    <row r="903" spans="1:4">
      <c r="A903" s="110"/>
      <c r="B903" s="111"/>
      <c r="C903" s="67" t="s">
        <v>1745</v>
      </c>
      <c r="D903" s="66">
        <v>0</v>
      </c>
    </row>
    <row r="904" spans="1:4">
      <c r="A904" s="110"/>
      <c r="B904" s="111"/>
      <c r="C904" s="67" t="s">
        <v>1746</v>
      </c>
      <c r="D904" s="66">
        <v>49</v>
      </c>
    </row>
    <row r="905" spans="1:4">
      <c r="A905" s="110"/>
      <c r="B905" s="111"/>
      <c r="C905" s="67" t="s">
        <v>1747</v>
      </c>
      <c r="D905" s="66">
        <v>40</v>
      </c>
    </row>
    <row r="906" spans="1:4">
      <c r="A906" s="110"/>
      <c r="B906" s="111"/>
      <c r="C906" s="67" t="s">
        <v>1748</v>
      </c>
      <c r="D906" s="66">
        <v>205</v>
      </c>
    </row>
    <row r="907" spans="1:4">
      <c r="A907" s="110"/>
      <c r="B907" s="111"/>
      <c r="C907" s="67" t="s">
        <v>1749</v>
      </c>
      <c r="D907" s="66">
        <v>76</v>
      </c>
    </row>
    <row r="908" spans="1:4">
      <c r="A908" s="110"/>
      <c r="B908" s="111"/>
      <c r="C908" s="67" t="s">
        <v>1750</v>
      </c>
      <c r="D908" s="66">
        <v>2635</v>
      </c>
    </row>
    <row r="909" spans="1:4">
      <c r="A909" s="110"/>
      <c r="B909" s="111"/>
      <c r="C909" s="65" t="s">
        <v>351</v>
      </c>
      <c r="D909" s="215">
        <f>SUM(D910:D936)</f>
        <v>15032</v>
      </c>
    </row>
    <row r="910" spans="1:4">
      <c r="A910" s="110"/>
      <c r="B910" s="111"/>
      <c r="C910" s="67" t="s">
        <v>432</v>
      </c>
      <c r="D910" s="66">
        <v>354</v>
      </c>
    </row>
    <row r="911" spans="1:4">
      <c r="A911" s="110"/>
      <c r="B911" s="111"/>
      <c r="C911" s="67" t="s">
        <v>434</v>
      </c>
      <c r="D911" s="66"/>
    </row>
    <row r="912" spans="1:4">
      <c r="A912" s="110"/>
      <c r="B912" s="111"/>
      <c r="C912" s="67" t="s">
        <v>436</v>
      </c>
      <c r="D912" s="66">
        <v>0</v>
      </c>
    </row>
    <row r="913" spans="1:4">
      <c r="A913" s="110"/>
      <c r="B913" s="111"/>
      <c r="C913" s="67" t="s">
        <v>1751</v>
      </c>
      <c r="D913" s="66">
        <v>4969</v>
      </c>
    </row>
    <row r="914" spans="1:4">
      <c r="A914" s="110"/>
      <c r="B914" s="111"/>
      <c r="C914" s="67" t="s">
        <v>1752</v>
      </c>
      <c r="D914" s="66">
        <v>849</v>
      </c>
    </row>
    <row r="915" spans="1:4">
      <c r="A915" s="110"/>
      <c r="B915" s="111"/>
      <c r="C915" s="67" t="s">
        <v>1753</v>
      </c>
      <c r="D915" s="66">
        <v>0</v>
      </c>
    </row>
    <row r="916" spans="1:4">
      <c r="A916" s="110"/>
      <c r="B916" s="111"/>
      <c r="C916" s="67" t="s">
        <v>1754</v>
      </c>
      <c r="D916" s="66">
        <v>20</v>
      </c>
    </row>
    <row r="917" spans="1:4">
      <c r="A917" s="110"/>
      <c r="B917" s="111"/>
      <c r="C917" s="67" t="s">
        <v>1755</v>
      </c>
      <c r="D917" s="66">
        <v>0</v>
      </c>
    </row>
    <row r="918" spans="1:4">
      <c r="A918" s="110"/>
      <c r="B918" s="111"/>
      <c r="C918" s="67" t="s">
        <v>1756</v>
      </c>
      <c r="D918" s="66">
        <v>2187</v>
      </c>
    </row>
    <row r="919" spans="1:4">
      <c r="A919" s="110"/>
      <c r="B919" s="111"/>
      <c r="C919" s="67" t="s">
        <v>1757</v>
      </c>
      <c r="D919" s="66">
        <v>115</v>
      </c>
    </row>
    <row r="920" spans="1:4">
      <c r="A920" s="110"/>
      <c r="B920" s="111"/>
      <c r="C920" s="67" t="s">
        <v>1758</v>
      </c>
      <c r="D920" s="66">
        <v>7</v>
      </c>
    </row>
    <row r="921" spans="1:4">
      <c r="A921" s="110"/>
      <c r="B921" s="111"/>
      <c r="C921" s="67" t="s">
        <v>1759</v>
      </c>
      <c r="D921" s="66">
        <v>0</v>
      </c>
    </row>
    <row r="922" spans="1:4">
      <c r="A922" s="110"/>
      <c r="B922" s="111"/>
      <c r="C922" s="67" t="s">
        <v>1760</v>
      </c>
      <c r="D922" s="66">
        <v>130</v>
      </c>
    </row>
    <row r="923" spans="1:4">
      <c r="A923" s="110"/>
      <c r="B923" s="111"/>
      <c r="C923" s="67" t="s">
        <v>1761</v>
      </c>
      <c r="D923" s="66">
        <v>0</v>
      </c>
    </row>
    <row r="924" spans="1:4">
      <c r="A924" s="110"/>
      <c r="B924" s="111"/>
      <c r="C924" s="67" t="s">
        <v>1762</v>
      </c>
      <c r="D924" s="66">
        <v>0</v>
      </c>
    </row>
    <row r="925" spans="1:4">
      <c r="A925" s="110"/>
      <c r="B925" s="111"/>
      <c r="C925" s="67" t="s">
        <v>1763</v>
      </c>
      <c r="D925" s="66">
        <v>0</v>
      </c>
    </row>
    <row r="926" spans="1:4">
      <c r="A926" s="110"/>
      <c r="B926" s="111"/>
      <c r="C926" s="67" t="s">
        <v>1764</v>
      </c>
      <c r="D926" s="66">
        <v>1</v>
      </c>
    </row>
    <row r="927" spans="1:4">
      <c r="A927" s="110"/>
      <c r="B927" s="111"/>
      <c r="C927" s="67" t="s">
        <v>1765</v>
      </c>
      <c r="D927" s="66">
        <v>0</v>
      </c>
    </row>
    <row r="928" spans="1:4">
      <c r="A928" s="110"/>
      <c r="B928" s="111"/>
      <c r="C928" s="67" t="s">
        <v>1766</v>
      </c>
      <c r="D928" s="66">
        <v>177</v>
      </c>
    </row>
    <row r="929" spans="1:4">
      <c r="A929" s="110"/>
      <c r="B929" s="111"/>
      <c r="C929" s="67" t="s">
        <v>1767</v>
      </c>
      <c r="D929" s="66">
        <v>0</v>
      </c>
    </row>
    <row r="930" spans="1:4">
      <c r="A930" s="110"/>
      <c r="B930" s="111"/>
      <c r="C930" s="67" t="s">
        <v>1768</v>
      </c>
      <c r="D930" s="66">
        <v>0</v>
      </c>
    </row>
    <row r="931" spans="1:4">
      <c r="A931" s="110"/>
      <c r="B931" s="111"/>
      <c r="C931" s="67" t="s">
        <v>1769</v>
      </c>
      <c r="D931" s="66">
        <v>0</v>
      </c>
    </row>
    <row r="932" spans="1:4">
      <c r="A932" s="110"/>
      <c r="B932" s="111"/>
      <c r="C932" s="67" t="s">
        <v>1770</v>
      </c>
      <c r="D932" s="66"/>
    </row>
    <row r="933" spans="1:4">
      <c r="A933" s="110"/>
      <c r="B933" s="111"/>
      <c r="C933" s="67" t="s">
        <v>1771</v>
      </c>
      <c r="D933" s="66">
        <v>61</v>
      </c>
    </row>
    <row r="934" spans="1:4">
      <c r="A934" s="110"/>
      <c r="B934" s="111"/>
      <c r="C934" s="67" t="s">
        <v>1772</v>
      </c>
      <c r="D934" s="66">
        <v>0</v>
      </c>
    </row>
    <row r="935" spans="1:4">
      <c r="A935" s="110"/>
      <c r="B935" s="111"/>
      <c r="C935" s="67" t="s">
        <v>1773</v>
      </c>
      <c r="D935" s="66">
        <v>22</v>
      </c>
    </row>
    <row r="936" spans="1:4">
      <c r="A936" s="110"/>
      <c r="B936" s="111"/>
      <c r="C936" s="67" t="s">
        <v>1774</v>
      </c>
      <c r="D936" s="66">
        <v>6140</v>
      </c>
    </row>
    <row r="937" spans="1:4">
      <c r="A937" s="110"/>
      <c r="B937" s="111"/>
      <c r="C937" s="65" t="s">
        <v>352</v>
      </c>
      <c r="D937" s="215">
        <f>SUM(D938:D964)</f>
        <v>11668</v>
      </c>
    </row>
    <row r="938" spans="1:4">
      <c r="A938" s="110"/>
      <c r="B938" s="111"/>
      <c r="C938" s="67" t="s">
        <v>432</v>
      </c>
      <c r="D938" s="66">
        <v>348</v>
      </c>
    </row>
    <row r="939" spans="1:4">
      <c r="A939" s="110"/>
      <c r="B939" s="111"/>
      <c r="C939" s="67" t="s">
        <v>434</v>
      </c>
      <c r="D939" s="66">
        <v>1</v>
      </c>
    </row>
    <row r="940" spans="1:4">
      <c r="A940" s="110"/>
      <c r="B940" s="111"/>
      <c r="C940" s="67" t="s">
        <v>436</v>
      </c>
      <c r="D940" s="66">
        <v>0</v>
      </c>
    </row>
    <row r="941" spans="1:4">
      <c r="A941" s="110"/>
      <c r="B941" s="111"/>
      <c r="C941" s="67" t="s">
        <v>1775</v>
      </c>
      <c r="D941" s="66">
        <v>0</v>
      </c>
    </row>
    <row r="942" spans="1:4">
      <c r="A942" s="110"/>
      <c r="B942" s="111"/>
      <c r="C942" s="67" t="s">
        <v>1776</v>
      </c>
      <c r="D942" s="66">
        <v>3680</v>
      </c>
    </row>
    <row r="943" spans="1:4">
      <c r="A943" s="110"/>
      <c r="B943" s="111"/>
      <c r="C943" s="67" t="s">
        <v>1777</v>
      </c>
      <c r="D943" s="66">
        <v>152</v>
      </c>
    </row>
    <row r="944" spans="1:4">
      <c r="A944" s="110"/>
      <c r="B944" s="111"/>
      <c r="C944" s="67" t="s">
        <v>1778</v>
      </c>
      <c r="D944" s="66">
        <v>0</v>
      </c>
    </row>
    <row r="945" spans="1:4">
      <c r="A945" s="110"/>
      <c r="B945" s="111"/>
      <c r="C945" s="67" t="s">
        <v>1779</v>
      </c>
      <c r="D945" s="66"/>
    </row>
    <row r="946" spans="1:4">
      <c r="A946" s="110"/>
      <c r="B946" s="111"/>
      <c r="C946" s="67" t="s">
        <v>1780</v>
      </c>
      <c r="D946" s="66">
        <v>8</v>
      </c>
    </row>
    <row r="947" spans="1:4">
      <c r="A947" s="110"/>
      <c r="B947" s="111"/>
      <c r="C947" s="67" t="s">
        <v>1781</v>
      </c>
      <c r="D947" s="66">
        <v>397</v>
      </c>
    </row>
    <row r="948" spans="1:4">
      <c r="A948" s="110"/>
      <c r="B948" s="111"/>
      <c r="C948" s="67" t="s">
        <v>1782</v>
      </c>
      <c r="D948" s="66">
        <v>0</v>
      </c>
    </row>
    <row r="949" spans="1:4">
      <c r="A949" s="110"/>
      <c r="B949" s="111"/>
      <c r="C949" s="67" t="s">
        <v>1783</v>
      </c>
      <c r="D949" s="66">
        <v>0</v>
      </c>
    </row>
    <row r="950" spans="1:4">
      <c r="A950" s="110"/>
      <c r="B950" s="111"/>
      <c r="C950" s="67" t="s">
        <v>1784</v>
      </c>
      <c r="D950" s="66">
        <v>0</v>
      </c>
    </row>
    <row r="951" spans="1:4">
      <c r="A951" s="110"/>
      <c r="B951" s="111"/>
      <c r="C951" s="67" t="s">
        <v>1785</v>
      </c>
      <c r="D951" s="66">
        <v>786</v>
      </c>
    </row>
    <row r="952" spans="1:4">
      <c r="A952" s="110"/>
      <c r="B952" s="111"/>
      <c r="C952" s="67" t="s">
        <v>1786</v>
      </c>
      <c r="D952" s="66">
        <v>30</v>
      </c>
    </row>
    <row r="953" spans="1:4">
      <c r="A953" s="110"/>
      <c r="B953" s="111"/>
      <c r="C953" s="67" t="s">
        <v>1787</v>
      </c>
      <c r="D953" s="66">
        <v>3145</v>
      </c>
    </row>
    <row r="954" spans="1:4">
      <c r="A954" s="110"/>
      <c r="B954" s="111"/>
      <c r="C954" s="67" t="s">
        <v>1788</v>
      </c>
      <c r="D954" s="66">
        <v>436</v>
      </c>
    </row>
    <row r="955" spans="1:4">
      <c r="A955" s="110"/>
      <c r="B955" s="111"/>
      <c r="C955" s="67" t="s">
        <v>1789</v>
      </c>
      <c r="D955" s="66">
        <v>0</v>
      </c>
    </row>
    <row r="956" spans="1:4">
      <c r="A956" s="110"/>
      <c r="B956" s="111"/>
      <c r="C956" s="67" t="s">
        <v>1790</v>
      </c>
      <c r="D956" s="66">
        <v>0</v>
      </c>
    </row>
    <row r="957" spans="1:4">
      <c r="A957" s="110"/>
      <c r="B957" s="111"/>
      <c r="C957" s="67" t="s">
        <v>1791</v>
      </c>
      <c r="D957" s="66"/>
    </row>
    <row r="958" spans="1:4">
      <c r="A958" s="110"/>
      <c r="B958" s="111"/>
      <c r="C958" s="67" t="s">
        <v>1792</v>
      </c>
      <c r="D958" s="66">
        <v>0</v>
      </c>
    </row>
    <row r="959" spans="1:4">
      <c r="A959" s="110"/>
      <c r="B959" s="111"/>
      <c r="C959" s="67" t="s">
        <v>1793</v>
      </c>
      <c r="D959" s="66"/>
    </row>
    <row r="960" spans="1:4">
      <c r="A960" s="110"/>
      <c r="B960" s="111"/>
      <c r="C960" s="67" t="s">
        <v>1794</v>
      </c>
      <c r="D960" s="66">
        <v>0</v>
      </c>
    </row>
    <row r="961" spans="1:4">
      <c r="A961" s="110"/>
      <c r="B961" s="111"/>
      <c r="C961" s="67" t="s">
        <v>1767</v>
      </c>
      <c r="D961" s="66">
        <v>0</v>
      </c>
    </row>
    <row r="962" spans="1:4">
      <c r="A962" s="110"/>
      <c r="B962" s="111"/>
      <c r="C962" s="67" t="s">
        <v>1795</v>
      </c>
      <c r="D962" s="66">
        <v>2</v>
      </c>
    </row>
    <row r="963" spans="1:4">
      <c r="A963" s="110"/>
      <c r="B963" s="111"/>
      <c r="C963" s="67" t="s">
        <v>1796</v>
      </c>
      <c r="D963" s="66">
        <v>942</v>
      </c>
    </row>
    <row r="964" spans="1:4">
      <c r="A964" s="110"/>
      <c r="B964" s="111"/>
      <c r="C964" s="67" t="s">
        <v>1797</v>
      </c>
      <c r="D964" s="66">
        <v>1741</v>
      </c>
    </row>
    <row r="965" spans="1:4">
      <c r="A965" s="110"/>
      <c r="B965" s="111"/>
      <c r="C965" s="65" t="s">
        <v>354</v>
      </c>
      <c r="D965" s="66">
        <f>SUM(D966:D975)</f>
        <v>0</v>
      </c>
    </row>
    <row r="966" spans="1:4">
      <c r="A966" s="110"/>
      <c r="B966" s="111"/>
      <c r="C966" s="67" t="s">
        <v>432</v>
      </c>
      <c r="D966" s="66">
        <v>0</v>
      </c>
    </row>
    <row r="967" spans="1:4">
      <c r="A967" s="110"/>
      <c r="B967" s="111"/>
      <c r="C967" s="67" t="s">
        <v>434</v>
      </c>
      <c r="D967" s="66">
        <v>0</v>
      </c>
    </row>
    <row r="968" spans="1:4">
      <c r="A968" s="110"/>
      <c r="B968" s="111"/>
      <c r="C968" s="67" t="s">
        <v>436</v>
      </c>
      <c r="D968" s="66">
        <v>0</v>
      </c>
    </row>
    <row r="969" spans="1:4">
      <c r="A969" s="110"/>
      <c r="B969" s="111"/>
      <c r="C969" s="67" t="s">
        <v>1798</v>
      </c>
      <c r="D969" s="66">
        <v>0</v>
      </c>
    </row>
    <row r="970" spans="1:4">
      <c r="A970" s="110"/>
      <c r="B970" s="111"/>
      <c r="C970" s="67" t="s">
        <v>1799</v>
      </c>
      <c r="D970" s="66">
        <v>0</v>
      </c>
    </row>
    <row r="971" spans="1:4">
      <c r="A971" s="110"/>
      <c r="B971" s="111"/>
      <c r="C971" s="67" t="s">
        <v>1800</v>
      </c>
      <c r="D971" s="66">
        <v>0</v>
      </c>
    </row>
    <row r="972" spans="1:4">
      <c r="A972" s="110"/>
      <c r="B972" s="111"/>
      <c r="C972" s="67" t="s">
        <v>1801</v>
      </c>
      <c r="D972" s="66">
        <v>0</v>
      </c>
    </row>
    <row r="973" spans="1:4">
      <c r="A973" s="110"/>
      <c r="B973" s="111"/>
      <c r="C973" s="67" t="s">
        <v>1802</v>
      </c>
      <c r="D973" s="66">
        <v>0</v>
      </c>
    </row>
    <row r="974" spans="1:4">
      <c r="A974" s="110"/>
      <c r="B974" s="111"/>
      <c r="C974" s="67" t="s">
        <v>1803</v>
      </c>
      <c r="D974" s="66">
        <v>0</v>
      </c>
    </row>
    <row r="975" spans="1:4">
      <c r="A975" s="110"/>
      <c r="B975" s="111"/>
      <c r="C975" s="67" t="s">
        <v>1804</v>
      </c>
      <c r="D975" s="66">
        <v>0</v>
      </c>
    </row>
    <row r="976" spans="1:4">
      <c r="A976" s="110"/>
      <c r="B976" s="111"/>
      <c r="C976" s="65" t="s">
        <v>355</v>
      </c>
      <c r="D976" s="215">
        <f>SUM(D977:D986)</f>
        <v>49168</v>
      </c>
    </row>
    <row r="977" spans="1:4">
      <c r="A977" s="110"/>
      <c r="B977" s="111"/>
      <c r="C977" s="67" t="s">
        <v>432</v>
      </c>
      <c r="D977" s="66">
        <v>537</v>
      </c>
    </row>
    <row r="978" spans="1:4">
      <c r="A978" s="110"/>
      <c r="B978" s="111"/>
      <c r="C978" s="67" t="s">
        <v>434</v>
      </c>
      <c r="D978" s="66"/>
    </row>
    <row r="979" spans="1:4">
      <c r="A979" s="110"/>
      <c r="B979" s="111"/>
      <c r="C979" s="67" t="s">
        <v>436</v>
      </c>
      <c r="D979" s="66">
        <v>0</v>
      </c>
    </row>
    <row r="980" spans="1:4">
      <c r="A980" s="110"/>
      <c r="B980" s="111"/>
      <c r="C980" s="67" t="s">
        <v>1805</v>
      </c>
      <c r="D980" s="66">
        <v>22378</v>
      </c>
    </row>
    <row r="981" spans="1:4">
      <c r="A981" s="110"/>
      <c r="B981" s="111"/>
      <c r="C981" s="67" t="s">
        <v>1806</v>
      </c>
      <c r="D981" s="66">
        <v>5541</v>
      </c>
    </row>
    <row r="982" spans="1:4">
      <c r="A982" s="110"/>
      <c r="B982" s="111"/>
      <c r="C982" s="67" t="s">
        <v>1807</v>
      </c>
      <c r="D982" s="66">
        <v>550</v>
      </c>
    </row>
    <row r="983" spans="1:4">
      <c r="A983" s="110"/>
      <c r="B983" s="111"/>
      <c r="C983" s="67" t="s">
        <v>1808</v>
      </c>
      <c r="D983" s="66">
        <v>2005</v>
      </c>
    </row>
    <row r="984" spans="1:4">
      <c r="A984" s="110"/>
      <c r="B984" s="111"/>
      <c r="C984" s="67" t="s">
        <v>1809</v>
      </c>
      <c r="D984" s="66">
        <v>0</v>
      </c>
    </row>
    <row r="985" spans="1:4">
      <c r="A985" s="110"/>
      <c r="B985" s="111"/>
      <c r="C985" s="67" t="s">
        <v>1810</v>
      </c>
      <c r="D985" s="66">
        <v>11</v>
      </c>
    </row>
    <row r="986" spans="1:4">
      <c r="A986" s="110"/>
      <c r="B986" s="111"/>
      <c r="C986" s="67" t="s">
        <v>1811</v>
      </c>
      <c r="D986" s="215">
        <v>18146</v>
      </c>
    </row>
    <row r="987" spans="1:4">
      <c r="A987" s="110"/>
      <c r="B987" s="111"/>
      <c r="C987" s="65" t="s">
        <v>356</v>
      </c>
      <c r="D987" s="66">
        <f>SUM(D988:D992)</f>
        <v>1083</v>
      </c>
    </row>
    <row r="988" spans="1:4">
      <c r="A988" s="110"/>
      <c r="B988" s="111"/>
      <c r="C988" s="67" t="s">
        <v>1170</v>
      </c>
      <c r="D988" s="66">
        <v>8</v>
      </c>
    </row>
    <row r="989" spans="1:4">
      <c r="A989" s="110"/>
      <c r="B989" s="111"/>
      <c r="C989" s="67" t="s">
        <v>1812</v>
      </c>
      <c r="D989" s="66">
        <v>850</v>
      </c>
    </row>
    <row r="990" spans="1:4">
      <c r="A990" s="110"/>
      <c r="B990" s="111"/>
      <c r="C990" s="67" t="s">
        <v>1813</v>
      </c>
      <c r="D990" s="66">
        <v>225</v>
      </c>
    </row>
    <row r="991" spans="1:4">
      <c r="A991" s="110"/>
      <c r="B991" s="111"/>
      <c r="C991" s="67" t="s">
        <v>1814</v>
      </c>
      <c r="D991" s="66">
        <v>0</v>
      </c>
    </row>
    <row r="992" spans="1:4">
      <c r="A992" s="110"/>
      <c r="B992" s="111"/>
      <c r="C992" s="67" t="s">
        <v>1815</v>
      </c>
      <c r="D992" s="66">
        <v>0</v>
      </c>
    </row>
    <row r="993" spans="1:4">
      <c r="A993" s="110"/>
      <c r="B993" s="111"/>
      <c r="C993" s="65" t="s">
        <v>357</v>
      </c>
      <c r="D993" s="215">
        <f>SUM(D994:D999)</f>
        <v>8175</v>
      </c>
    </row>
    <row r="994" spans="1:4">
      <c r="A994" s="110"/>
      <c r="B994" s="111"/>
      <c r="C994" s="67" t="s">
        <v>1816</v>
      </c>
      <c r="D994" s="66">
        <v>1552</v>
      </c>
    </row>
    <row r="995" spans="1:4">
      <c r="A995" s="110"/>
      <c r="B995" s="111"/>
      <c r="C995" s="67" t="s">
        <v>1817</v>
      </c>
      <c r="D995" s="66">
        <v>0</v>
      </c>
    </row>
    <row r="996" spans="1:4">
      <c r="A996" s="110"/>
      <c r="B996" s="111"/>
      <c r="C996" s="67" t="s">
        <v>1818</v>
      </c>
      <c r="D996" s="66">
        <v>3183</v>
      </c>
    </row>
    <row r="997" spans="1:4">
      <c r="A997" s="110"/>
      <c r="B997" s="111"/>
      <c r="C997" s="67" t="s">
        <v>1819</v>
      </c>
      <c r="D997" s="66">
        <v>3210</v>
      </c>
    </row>
    <row r="998" spans="1:4">
      <c r="A998" s="110"/>
      <c r="B998" s="111"/>
      <c r="C998" s="67" t="s">
        <v>1820</v>
      </c>
      <c r="D998" s="66">
        <v>190</v>
      </c>
    </row>
    <row r="999" spans="1:4">
      <c r="A999" s="110"/>
      <c r="B999" s="111"/>
      <c r="C999" s="67" t="s">
        <v>1821</v>
      </c>
      <c r="D999" s="66">
        <v>40</v>
      </c>
    </row>
    <row r="1000" spans="1:4">
      <c r="A1000" s="110"/>
      <c r="B1000" s="111"/>
      <c r="C1000" s="65" t="s">
        <v>358</v>
      </c>
      <c r="D1000" s="215">
        <f>SUM(D1001:D1006)</f>
        <v>2068</v>
      </c>
    </row>
    <row r="1001" spans="1:4">
      <c r="A1001" s="110"/>
      <c r="B1001" s="111"/>
      <c r="C1001" s="67" t="s">
        <v>1822</v>
      </c>
      <c r="D1001" s="66">
        <v>302</v>
      </c>
    </row>
    <row r="1002" spans="1:4">
      <c r="A1002" s="110"/>
      <c r="B1002" s="111"/>
      <c r="C1002" s="67" t="s">
        <v>1823</v>
      </c>
      <c r="D1002" s="66">
        <v>640</v>
      </c>
    </row>
    <row r="1003" spans="1:4">
      <c r="A1003" s="110"/>
      <c r="B1003" s="111"/>
      <c r="C1003" s="67" t="s">
        <v>1824</v>
      </c>
      <c r="D1003" s="66">
        <v>992</v>
      </c>
    </row>
    <row r="1004" spans="1:4">
      <c r="A1004" s="110"/>
      <c r="B1004" s="111"/>
      <c r="C1004" s="232" t="s">
        <v>3061</v>
      </c>
      <c r="D1004" s="66">
        <v>21</v>
      </c>
    </row>
    <row r="1005" spans="1:4">
      <c r="A1005" s="110"/>
      <c r="B1005" s="111"/>
      <c r="C1005" s="67" t="s">
        <v>1825</v>
      </c>
      <c r="D1005" s="66">
        <v>0</v>
      </c>
    </row>
    <row r="1006" spans="1:4">
      <c r="A1006" s="110"/>
      <c r="B1006" s="111"/>
      <c r="C1006" s="67" t="s">
        <v>1826</v>
      </c>
      <c r="D1006" s="66">
        <v>113</v>
      </c>
    </row>
    <row r="1007" spans="1:4">
      <c r="A1007" s="110"/>
      <c r="B1007" s="111"/>
      <c r="C1007" s="65" t="s">
        <v>359</v>
      </c>
      <c r="D1007" s="66">
        <f>SUM(D1008:D1010)</f>
        <v>0</v>
      </c>
    </row>
    <row r="1008" spans="1:4">
      <c r="A1008" s="110"/>
      <c r="B1008" s="111"/>
      <c r="C1008" s="67" t="s">
        <v>1827</v>
      </c>
      <c r="D1008" s="66">
        <v>0</v>
      </c>
    </row>
    <row r="1009" spans="1:4">
      <c r="A1009" s="110"/>
      <c r="B1009" s="111"/>
      <c r="C1009" s="67" t="s">
        <v>1828</v>
      </c>
      <c r="D1009" s="66">
        <v>0</v>
      </c>
    </row>
    <row r="1010" spans="1:4">
      <c r="A1010" s="110"/>
      <c r="B1010" s="111"/>
      <c r="C1010" s="67" t="s">
        <v>1829</v>
      </c>
      <c r="D1010" s="66">
        <v>0</v>
      </c>
    </row>
    <row r="1011" spans="1:4">
      <c r="A1011" s="110"/>
      <c r="B1011" s="111"/>
      <c r="C1011" s="65" t="s">
        <v>1830</v>
      </c>
      <c r="D1011" s="215">
        <f>D1012+D1013</f>
        <v>1521</v>
      </c>
    </row>
    <row r="1012" spans="1:4">
      <c r="A1012" s="110"/>
      <c r="B1012" s="111"/>
      <c r="C1012" s="67" t="s">
        <v>1831</v>
      </c>
      <c r="D1012" s="66">
        <v>0</v>
      </c>
    </row>
    <row r="1013" spans="1:4">
      <c r="A1013" s="110"/>
      <c r="B1013" s="111"/>
      <c r="C1013" s="67" t="s">
        <v>1832</v>
      </c>
      <c r="D1013" s="66">
        <v>1521</v>
      </c>
    </row>
    <row r="1014" spans="1:4">
      <c r="A1014" s="110"/>
      <c r="B1014" s="111"/>
      <c r="C1014" s="65" t="s">
        <v>361</v>
      </c>
      <c r="D1014" s="231">
        <f>SUM(D1015,D1045,D1055,D1065,D1070,D1077,D1082)</f>
        <v>4806</v>
      </c>
    </row>
    <row r="1015" spans="1:4">
      <c r="A1015" s="110"/>
      <c r="B1015" s="111"/>
      <c r="C1015" s="65" t="s">
        <v>362</v>
      </c>
      <c r="D1015" s="215">
        <f>SUM(D1016:D1044)</f>
        <v>1909</v>
      </c>
    </row>
    <row r="1016" spans="1:4">
      <c r="A1016" s="110"/>
      <c r="B1016" s="111"/>
      <c r="C1016" s="67" t="s">
        <v>432</v>
      </c>
      <c r="D1016" s="66">
        <v>168</v>
      </c>
    </row>
    <row r="1017" spans="1:4">
      <c r="A1017" s="110"/>
      <c r="B1017" s="111"/>
      <c r="C1017" s="67" t="s">
        <v>434</v>
      </c>
      <c r="D1017" s="66">
        <v>42</v>
      </c>
    </row>
    <row r="1018" spans="1:4">
      <c r="A1018" s="110"/>
      <c r="B1018" s="111"/>
      <c r="C1018" s="67" t="s">
        <v>436</v>
      </c>
      <c r="D1018" s="66">
        <v>10</v>
      </c>
    </row>
    <row r="1019" spans="1:4">
      <c r="A1019" s="110"/>
      <c r="B1019" s="111"/>
      <c r="C1019" s="67" t="s">
        <v>1833</v>
      </c>
      <c r="D1019" s="66">
        <v>326</v>
      </c>
    </row>
    <row r="1020" spans="1:4">
      <c r="A1020" s="110"/>
      <c r="B1020" s="111"/>
      <c r="C1020" s="67" t="s">
        <v>1834</v>
      </c>
      <c r="D1020" s="66">
        <v>0</v>
      </c>
    </row>
    <row r="1021" spans="1:4">
      <c r="A1021" s="110"/>
      <c r="B1021" s="111"/>
      <c r="C1021" s="67" t="s">
        <v>1835</v>
      </c>
      <c r="D1021" s="66">
        <v>957</v>
      </c>
    </row>
    <row r="1022" spans="1:4">
      <c r="A1022" s="110"/>
      <c r="B1022" s="111"/>
      <c r="C1022" s="67" t="s">
        <v>1836</v>
      </c>
      <c r="D1022" s="66">
        <v>0</v>
      </c>
    </row>
    <row r="1023" spans="1:4">
      <c r="A1023" s="110"/>
      <c r="B1023" s="111"/>
      <c r="C1023" s="67" t="s">
        <v>1837</v>
      </c>
      <c r="D1023" s="66">
        <v>0</v>
      </c>
    </row>
    <row r="1024" spans="1:4">
      <c r="A1024" s="110"/>
      <c r="B1024" s="111"/>
      <c r="C1024" s="67" t="s">
        <v>1838</v>
      </c>
      <c r="D1024" s="66">
        <v>0</v>
      </c>
    </row>
    <row r="1025" spans="1:4">
      <c r="A1025" s="110"/>
      <c r="B1025" s="111"/>
      <c r="C1025" s="67" t="s">
        <v>1839</v>
      </c>
      <c r="D1025" s="66">
        <v>0</v>
      </c>
    </row>
    <row r="1026" spans="1:4">
      <c r="A1026" s="110"/>
      <c r="B1026" s="111"/>
      <c r="C1026" s="67" t="s">
        <v>1840</v>
      </c>
      <c r="D1026" s="66"/>
    </row>
    <row r="1027" spans="1:4">
      <c r="A1027" s="110"/>
      <c r="B1027" s="111"/>
      <c r="C1027" s="67" t="s">
        <v>1841</v>
      </c>
      <c r="D1027" s="66">
        <v>268</v>
      </c>
    </row>
    <row r="1028" spans="1:4">
      <c r="A1028" s="110"/>
      <c r="B1028" s="111"/>
      <c r="C1028" s="67" t="s">
        <v>1842</v>
      </c>
      <c r="D1028" s="66">
        <v>0</v>
      </c>
    </row>
    <row r="1029" spans="1:4">
      <c r="A1029" s="110"/>
      <c r="B1029" s="111"/>
      <c r="C1029" s="67" t="s">
        <v>1843</v>
      </c>
      <c r="D1029" s="66">
        <v>0</v>
      </c>
    </row>
    <row r="1030" spans="1:4">
      <c r="A1030" s="110"/>
      <c r="B1030" s="111"/>
      <c r="C1030" s="67" t="s">
        <v>1844</v>
      </c>
      <c r="D1030" s="66">
        <v>0</v>
      </c>
    </row>
    <row r="1031" spans="1:4">
      <c r="A1031" s="110"/>
      <c r="B1031" s="111"/>
      <c r="C1031" s="67" t="s">
        <v>1845</v>
      </c>
      <c r="D1031" s="66">
        <v>0</v>
      </c>
    </row>
    <row r="1032" spans="1:4">
      <c r="A1032" s="110"/>
      <c r="B1032" s="111"/>
      <c r="C1032" s="67" t="s">
        <v>1846</v>
      </c>
      <c r="D1032" s="66">
        <v>0</v>
      </c>
    </row>
    <row r="1033" spans="1:4">
      <c r="A1033" s="110"/>
      <c r="B1033" s="111"/>
      <c r="C1033" s="67" t="s">
        <v>1847</v>
      </c>
      <c r="D1033" s="66">
        <v>0</v>
      </c>
    </row>
    <row r="1034" spans="1:4">
      <c r="A1034" s="110"/>
      <c r="B1034" s="111"/>
      <c r="C1034" s="67" t="s">
        <v>1848</v>
      </c>
      <c r="D1034" s="66"/>
    </row>
    <row r="1035" spans="1:4">
      <c r="A1035" s="110"/>
      <c r="B1035" s="111"/>
      <c r="C1035" s="67" t="s">
        <v>1849</v>
      </c>
      <c r="D1035" s="66">
        <v>0</v>
      </c>
    </row>
    <row r="1036" spans="1:4">
      <c r="A1036" s="110"/>
      <c r="B1036" s="111"/>
      <c r="C1036" s="67" t="s">
        <v>1850</v>
      </c>
      <c r="D1036" s="66">
        <v>0</v>
      </c>
    </row>
    <row r="1037" spans="1:4">
      <c r="A1037" s="110"/>
      <c r="B1037" s="111"/>
      <c r="C1037" s="67" t="s">
        <v>1851</v>
      </c>
      <c r="D1037" s="66">
        <v>0</v>
      </c>
    </row>
    <row r="1038" spans="1:4">
      <c r="A1038" s="110"/>
      <c r="B1038" s="111"/>
      <c r="C1038" s="67" t="s">
        <v>1852</v>
      </c>
      <c r="D1038" s="66">
        <v>0</v>
      </c>
    </row>
    <row r="1039" spans="1:4">
      <c r="A1039" s="110"/>
      <c r="B1039" s="111"/>
      <c r="C1039" s="67" t="s">
        <v>1853</v>
      </c>
      <c r="D1039" s="66">
        <v>0</v>
      </c>
    </row>
    <row r="1040" spans="1:4">
      <c r="A1040" s="110"/>
      <c r="B1040" s="111"/>
      <c r="C1040" s="67" t="s">
        <v>1854</v>
      </c>
      <c r="D1040" s="66">
        <v>0</v>
      </c>
    </row>
    <row r="1041" spans="1:4">
      <c r="A1041" s="110"/>
      <c r="B1041" s="111"/>
      <c r="C1041" s="67" t="s">
        <v>1855</v>
      </c>
      <c r="D1041" s="66">
        <v>137</v>
      </c>
    </row>
    <row r="1042" spans="1:4">
      <c r="A1042" s="110"/>
      <c r="B1042" s="111"/>
      <c r="C1042" s="67" t="s">
        <v>1856</v>
      </c>
      <c r="D1042" s="66">
        <v>0</v>
      </c>
    </row>
    <row r="1043" spans="1:4">
      <c r="A1043" s="110"/>
      <c r="B1043" s="111"/>
      <c r="C1043" s="67" t="s">
        <v>1857</v>
      </c>
      <c r="D1043" s="66">
        <v>0</v>
      </c>
    </row>
    <row r="1044" spans="1:4">
      <c r="A1044" s="110"/>
      <c r="B1044" s="111"/>
      <c r="C1044" s="67" t="s">
        <v>1858</v>
      </c>
      <c r="D1044" s="66">
        <v>1</v>
      </c>
    </row>
    <row r="1045" spans="1:4">
      <c r="A1045" s="110"/>
      <c r="B1045" s="111"/>
      <c r="C1045" s="65" t="s">
        <v>363</v>
      </c>
      <c r="D1045" s="66">
        <f>SUM(D1046:D1054)</f>
        <v>0</v>
      </c>
    </row>
    <row r="1046" spans="1:4">
      <c r="A1046" s="110"/>
      <c r="B1046" s="111"/>
      <c r="C1046" s="67" t="s">
        <v>432</v>
      </c>
      <c r="D1046" s="66">
        <v>0</v>
      </c>
    </row>
    <row r="1047" spans="1:4">
      <c r="A1047" s="110"/>
      <c r="B1047" s="111"/>
      <c r="C1047" s="67" t="s">
        <v>434</v>
      </c>
      <c r="D1047" s="66">
        <v>0</v>
      </c>
    </row>
    <row r="1048" spans="1:4">
      <c r="A1048" s="110"/>
      <c r="B1048" s="111"/>
      <c r="C1048" s="67" t="s">
        <v>436</v>
      </c>
      <c r="D1048" s="66">
        <v>0</v>
      </c>
    </row>
    <row r="1049" spans="1:4">
      <c r="A1049" s="110"/>
      <c r="B1049" s="111"/>
      <c r="C1049" s="67" t="s">
        <v>1859</v>
      </c>
      <c r="D1049" s="66">
        <v>0</v>
      </c>
    </row>
    <row r="1050" spans="1:4">
      <c r="A1050" s="110"/>
      <c r="B1050" s="111"/>
      <c r="C1050" s="67" t="s">
        <v>1860</v>
      </c>
      <c r="D1050" s="66">
        <v>0</v>
      </c>
    </row>
    <row r="1051" spans="1:4">
      <c r="A1051" s="110"/>
      <c r="B1051" s="111"/>
      <c r="C1051" s="67" t="s">
        <v>1861</v>
      </c>
      <c r="D1051" s="66">
        <v>0</v>
      </c>
    </row>
    <row r="1052" spans="1:4">
      <c r="A1052" s="110"/>
      <c r="B1052" s="111"/>
      <c r="C1052" s="67" t="s">
        <v>1862</v>
      </c>
      <c r="D1052" s="66">
        <v>0</v>
      </c>
    </row>
    <row r="1053" spans="1:4">
      <c r="A1053" s="110"/>
      <c r="B1053" s="111"/>
      <c r="C1053" s="67" t="s">
        <v>1863</v>
      </c>
      <c r="D1053" s="66">
        <v>0</v>
      </c>
    </row>
    <row r="1054" spans="1:4">
      <c r="A1054" s="110"/>
      <c r="B1054" s="111"/>
      <c r="C1054" s="67" t="s">
        <v>1864</v>
      </c>
      <c r="D1054" s="66">
        <v>0</v>
      </c>
    </row>
    <row r="1055" spans="1:4">
      <c r="A1055" s="110"/>
      <c r="B1055" s="111"/>
      <c r="C1055" s="65" t="s">
        <v>364</v>
      </c>
      <c r="D1055" s="66">
        <f>SUM(D1056:D1064)</f>
        <v>0</v>
      </c>
    </row>
    <row r="1056" spans="1:4">
      <c r="A1056" s="110"/>
      <c r="B1056" s="111"/>
      <c r="C1056" s="67" t="s">
        <v>432</v>
      </c>
      <c r="D1056" s="66">
        <v>0</v>
      </c>
    </row>
    <row r="1057" spans="1:4">
      <c r="A1057" s="110"/>
      <c r="B1057" s="111"/>
      <c r="C1057" s="67" t="s">
        <v>434</v>
      </c>
      <c r="D1057" s="66">
        <v>0</v>
      </c>
    </row>
    <row r="1058" spans="1:4">
      <c r="A1058" s="110"/>
      <c r="B1058" s="111"/>
      <c r="C1058" s="67" t="s">
        <v>436</v>
      </c>
      <c r="D1058" s="66">
        <v>0</v>
      </c>
    </row>
    <row r="1059" spans="1:4">
      <c r="A1059" s="110"/>
      <c r="B1059" s="111"/>
      <c r="C1059" s="67" t="s">
        <v>1865</v>
      </c>
      <c r="D1059" s="66">
        <v>0</v>
      </c>
    </row>
    <row r="1060" spans="1:4">
      <c r="A1060" s="110"/>
      <c r="B1060" s="111"/>
      <c r="C1060" s="67" t="s">
        <v>1866</v>
      </c>
      <c r="D1060" s="66">
        <v>0</v>
      </c>
    </row>
    <row r="1061" spans="1:4">
      <c r="A1061" s="110"/>
      <c r="B1061" s="111"/>
      <c r="C1061" s="67" t="s">
        <v>1867</v>
      </c>
      <c r="D1061" s="66">
        <v>0</v>
      </c>
    </row>
    <row r="1062" spans="1:4">
      <c r="A1062" s="110"/>
      <c r="B1062" s="111"/>
      <c r="C1062" s="67" t="s">
        <v>1868</v>
      </c>
      <c r="D1062" s="66">
        <v>0</v>
      </c>
    </row>
    <row r="1063" spans="1:4">
      <c r="A1063" s="110"/>
      <c r="B1063" s="111"/>
      <c r="C1063" s="67" t="s">
        <v>1869</v>
      </c>
      <c r="D1063" s="66">
        <v>0</v>
      </c>
    </row>
    <row r="1064" spans="1:4">
      <c r="A1064" s="110"/>
      <c r="B1064" s="111"/>
      <c r="C1064" s="67" t="s">
        <v>1870</v>
      </c>
      <c r="D1064" s="66">
        <v>0</v>
      </c>
    </row>
    <row r="1065" spans="1:4">
      <c r="A1065" s="110"/>
      <c r="B1065" s="111"/>
      <c r="C1065" s="65" t="s">
        <v>365</v>
      </c>
      <c r="D1065" s="215">
        <f>SUM(D1066:D1069)</f>
        <v>496</v>
      </c>
    </row>
    <row r="1066" spans="1:4">
      <c r="A1066" s="110"/>
      <c r="B1066" s="111"/>
      <c r="C1066" s="67" t="s">
        <v>1871</v>
      </c>
      <c r="D1066" s="66">
        <v>30</v>
      </c>
    </row>
    <row r="1067" spans="1:4">
      <c r="A1067" s="110"/>
      <c r="B1067" s="111"/>
      <c r="C1067" s="67" t="s">
        <v>1872</v>
      </c>
      <c r="D1067" s="66">
        <v>466</v>
      </c>
    </row>
    <row r="1068" spans="1:4">
      <c r="A1068" s="110"/>
      <c r="B1068" s="111"/>
      <c r="C1068" s="67" t="s">
        <v>1873</v>
      </c>
      <c r="D1068" s="66"/>
    </row>
    <row r="1069" spans="1:4">
      <c r="A1069" s="110"/>
      <c r="B1069" s="111"/>
      <c r="C1069" s="67" t="s">
        <v>1874</v>
      </c>
      <c r="D1069" s="66"/>
    </row>
    <row r="1070" spans="1:4">
      <c r="A1070" s="110"/>
      <c r="B1070" s="111"/>
      <c r="C1070" s="65" t="s">
        <v>366</v>
      </c>
      <c r="D1070" s="66">
        <f>SUM(D1071:D1076)</f>
        <v>0</v>
      </c>
    </row>
    <row r="1071" spans="1:4">
      <c r="A1071" s="110"/>
      <c r="B1071" s="111"/>
      <c r="C1071" s="67" t="s">
        <v>432</v>
      </c>
      <c r="D1071" s="66">
        <v>0</v>
      </c>
    </row>
    <row r="1072" spans="1:4">
      <c r="A1072" s="110"/>
      <c r="B1072" s="111"/>
      <c r="C1072" s="67" t="s">
        <v>434</v>
      </c>
      <c r="D1072" s="66">
        <v>0</v>
      </c>
    </row>
    <row r="1073" spans="1:4">
      <c r="A1073" s="110"/>
      <c r="B1073" s="111"/>
      <c r="C1073" s="67" t="s">
        <v>436</v>
      </c>
      <c r="D1073" s="66">
        <v>0</v>
      </c>
    </row>
    <row r="1074" spans="1:4">
      <c r="A1074" s="110"/>
      <c r="B1074" s="111"/>
      <c r="C1074" s="67" t="s">
        <v>1863</v>
      </c>
      <c r="D1074" s="66">
        <v>0</v>
      </c>
    </row>
    <row r="1075" spans="1:4">
      <c r="A1075" s="110"/>
      <c r="B1075" s="111"/>
      <c r="C1075" s="67" t="s">
        <v>1875</v>
      </c>
      <c r="D1075" s="66">
        <v>0</v>
      </c>
    </row>
    <row r="1076" spans="1:4">
      <c r="A1076" s="110"/>
      <c r="B1076" s="111"/>
      <c r="C1076" s="67" t="s">
        <v>1876</v>
      </c>
      <c r="D1076" s="66">
        <v>0</v>
      </c>
    </row>
    <row r="1077" spans="1:4">
      <c r="A1077" s="110"/>
      <c r="B1077" s="111"/>
      <c r="C1077" s="65" t="s">
        <v>367</v>
      </c>
      <c r="D1077" s="215">
        <f>SUM(D1078:D1081)</f>
        <v>2401</v>
      </c>
    </row>
    <row r="1078" spans="1:4">
      <c r="A1078" s="110"/>
      <c r="B1078" s="111"/>
      <c r="C1078" s="67" t="s">
        <v>1877</v>
      </c>
      <c r="D1078" s="66">
        <v>205</v>
      </c>
    </row>
    <row r="1079" spans="1:4">
      <c r="A1079" s="110"/>
      <c r="B1079" s="111"/>
      <c r="C1079" s="67" t="s">
        <v>1878</v>
      </c>
      <c r="D1079" s="66">
        <v>2196</v>
      </c>
    </row>
    <row r="1080" spans="1:4">
      <c r="A1080" s="110"/>
      <c r="B1080" s="111"/>
      <c r="C1080" s="67" t="s">
        <v>1879</v>
      </c>
      <c r="D1080" s="66">
        <v>0</v>
      </c>
    </row>
    <row r="1081" spans="1:4">
      <c r="A1081" s="110"/>
      <c r="B1081" s="111"/>
      <c r="C1081" s="67" t="s">
        <v>1880</v>
      </c>
      <c r="D1081" s="66"/>
    </row>
    <row r="1082" spans="1:4">
      <c r="A1082" s="110"/>
      <c r="B1082" s="111"/>
      <c r="C1082" s="65" t="s">
        <v>1881</v>
      </c>
      <c r="D1082" s="66">
        <f>SUM(D1083:D1084)</f>
        <v>0</v>
      </c>
    </row>
    <row r="1083" spans="1:4">
      <c r="A1083" s="110"/>
      <c r="B1083" s="111"/>
      <c r="C1083" s="67" t="s">
        <v>1882</v>
      </c>
      <c r="D1083" s="66">
        <v>0</v>
      </c>
    </row>
    <row r="1084" spans="1:4">
      <c r="A1084" s="110"/>
      <c r="B1084" s="111"/>
      <c r="C1084" s="67" t="s">
        <v>1883</v>
      </c>
      <c r="D1084" s="66">
        <v>0</v>
      </c>
    </row>
    <row r="1085" spans="1:4">
      <c r="A1085" s="110"/>
      <c r="B1085" s="111"/>
      <c r="C1085" s="65" t="s">
        <v>369</v>
      </c>
      <c r="D1085" s="231">
        <f>SUM(D1086,D1096,D1112,D1117,D1131,D1140,D1147,D1154)</f>
        <v>734</v>
      </c>
    </row>
    <row r="1086" spans="1:4">
      <c r="A1086" s="110"/>
      <c r="B1086" s="111"/>
      <c r="C1086" s="65" t="s">
        <v>370</v>
      </c>
      <c r="D1086" s="66">
        <f>SUM(D1087:D1095)</f>
        <v>0</v>
      </c>
    </row>
    <row r="1087" spans="1:4">
      <c r="A1087" s="110"/>
      <c r="B1087" s="111"/>
      <c r="C1087" s="67" t="s">
        <v>432</v>
      </c>
      <c r="D1087" s="66">
        <v>0</v>
      </c>
    </row>
    <row r="1088" spans="1:4">
      <c r="A1088" s="110"/>
      <c r="B1088" s="111"/>
      <c r="C1088" s="67" t="s">
        <v>434</v>
      </c>
      <c r="D1088" s="66">
        <v>0</v>
      </c>
    </row>
    <row r="1089" spans="1:4">
      <c r="A1089" s="110"/>
      <c r="B1089" s="111"/>
      <c r="C1089" s="67" t="s">
        <v>436</v>
      </c>
      <c r="D1089" s="66">
        <v>0</v>
      </c>
    </row>
    <row r="1090" spans="1:4">
      <c r="A1090" s="110"/>
      <c r="B1090" s="111"/>
      <c r="C1090" s="67" t="s">
        <v>1884</v>
      </c>
      <c r="D1090" s="66">
        <v>0</v>
      </c>
    </row>
    <row r="1091" spans="1:4">
      <c r="A1091" s="110"/>
      <c r="B1091" s="111"/>
      <c r="C1091" s="67" t="s">
        <v>1885</v>
      </c>
      <c r="D1091" s="66">
        <v>0</v>
      </c>
    </row>
    <row r="1092" spans="1:4">
      <c r="A1092" s="110"/>
      <c r="B1092" s="111"/>
      <c r="C1092" s="67" t="s">
        <v>1886</v>
      </c>
      <c r="D1092" s="66">
        <v>0</v>
      </c>
    </row>
    <row r="1093" spans="1:4">
      <c r="A1093" s="110"/>
      <c r="B1093" s="111"/>
      <c r="C1093" s="67" t="s">
        <v>1887</v>
      </c>
      <c r="D1093" s="66">
        <v>0</v>
      </c>
    </row>
    <row r="1094" spans="1:4">
      <c r="A1094" s="110"/>
      <c r="B1094" s="111"/>
      <c r="C1094" s="67" t="s">
        <v>1888</v>
      </c>
      <c r="D1094" s="66">
        <v>0</v>
      </c>
    </row>
    <row r="1095" spans="1:4">
      <c r="A1095" s="110"/>
      <c r="B1095" s="111"/>
      <c r="C1095" s="67" t="s">
        <v>1889</v>
      </c>
      <c r="D1095" s="66">
        <v>0</v>
      </c>
    </row>
    <row r="1096" spans="1:4">
      <c r="A1096" s="110"/>
      <c r="B1096" s="111"/>
      <c r="C1096" s="65" t="s">
        <v>371</v>
      </c>
      <c r="D1096" s="215">
        <f>SUM(D1097:D1111)</f>
        <v>120</v>
      </c>
    </row>
    <row r="1097" spans="1:4">
      <c r="A1097" s="110"/>
      <c r="B1097" s="111"/>
      <c r="C1097" s="67" t="s">
        <v>432</v>
      </c>
      <c r="D1097" s="66">
        <v>0</v>
      </c>
    </row>
    <row r="1098" spans="1:4">
      <c r="A1098" s="110"/>
      <c r="B1098" s="111"/>
      <c r="C1098" s="67" t="s">
        <v>434</v>
      </c>
      <c r="D1098" s="66">
        <v>0</v>
      </c>
    </row>
    <row r="1099" spans="1:4">
      <c r="A1099" s="110"/>
      <c r="B1099" s="111"/>
      <c r="C1099" s="67" t="s">
        <v>436</v>
      </c>
      <c r="D1099" s="66">
        <v>0</v>
      </c>
    </row>
    <row r="1100" spans="1:4">
      <c r="A1100" s="110"/>
      <c r="B1100" s="111"/>
      <c r="C1100" s="67" t="s">
        <v>1890</v>
      </c>
      <c r="D1100" s="66">
        <v>0</v>
      </c>
    </row>
    <row r="1101" spans="1:4">
      <c r="A1101" s="110"/>
      <c r="B1101" s="111"/>
      <c r="C1101" s="67" t="s">
        <v>1891</v>
      </c>
      <c r="D1101" s="66">
        <v>0</v>
      </c>
    </row>
    <row r="1102" spans="1:4">
      <c r="A1102" s="110"/>
      <c r="B1102" s="111"/>
      <c r="C1102" s="67" t="s">
        <v>1892</v>
      </c>
      <c r="D1102" s="66">
        <v>0</v>
      </c>
    </row>
    <row r="1103" spans="1:4">
      <c r="A1103" s="110"/>
      <c r="B1103" s="111"/>
      <c r="C1103" s="67" t="s">
        <v>1893</v>
      </c>
      <c r="D1103" s="66">
        <v>0</v>
      </c>
    </row>
    <row r="1104" spans="1:4">
      <c r="A1104" s="110"/>
      <c r="B1104" s="111"/>
      <c r="C1104" s="67" t="s">
        <v>1894</v>
      </c>
      <c r="D1104" s="66">
        <v>0</v>
      </c>
    </row>
    <row r="1105" spans="1:4">
      <c r="A1105" s="110"/>
      <c r="B1105" s="111"/>
      <c r="C1105" s="67" t="s">
        <v>1895</v>
      </c>
      <c r="D1105" s="66">
        <v>0</v>
      </c>
    </row>
    <row r="1106" spans="1:4">
      <c r="A1106" s="110"/>
      <c r="B1106" s="111"/>
      <c r="C1106" s="67" t="s">
        <v>1896</v>
      </c>
      <c r="D1106" s="66">
        <v>0</v>
      </c>
    </row>
    <row r="1107" spans="1:4">
      <c r="A1107" s="110"/>
      <c r="B1107" s="111"/>
      <c r="C1107" s="67" t="s">
        <v>1897</v>
      </c>
      <c r="D1107" s="66">
        <v>0</v>
      </c>
    </row>
    <row r="1108" spans="1:4">
      <c r="A1108" s="110"/>
      <c r="B1108" s="111"/>
      <c r="C1108" s="67" t="s">
        <v>1898</v>
      </c>
      <c r="D1108" s="66">
        <v>0</v>
      </c>
    </row>
    <row r="1109" spans="1:4">
      <c r="A1109" s="110"/>
      <c r="B1109" s="111"/>
      <c r="C1109" s="67" t="s">
        <v>1899</v>
      </c>
      <c r="D1109" s="66">
        <v>0</v>
      </c>
    </row>
    <row r="1110" spans="1:4">
      <c r="A1110" s="110"/>
      <c r="B1110" s="111"/>
      <c r="C1110" s="67" t="s">
        <v>1900</v>
      </c>
      <c r="D1110" s="66">
        <v>0</v>
      </c>
    </row>
    <row r="1111" spans="1:4">
      <c r="A1111" s="110"/>
      <c r="B1111" s="111"/>
      <c r="C1111" s="67" t="s">
        <v>1901</v>
      </c>
      <c r="D1111" s="66">
        <v>120</v>
      </c>
    </row>
    <row r="1112" spans="1:4">
      <c r="A1112" s="110"/>
      <c r="B1112" s="111"/>
      <c r="C1112" s="65" t="s">
        <v>372</v>
      </c>
      <c r="D1112" s="66">
        <f>SUM(D1113:D1116)</f>
        <v>0</v>
      </c>
    </row>
    <row r="1113" spans="1:4">
      <c r="A1113" s="110"/>
      <c r="B1113" s="111"/>
      <c r="C1113" s="67" t="s">
        <v>432</v>
      </c>
      <c r="D1113" s="66">
        <v>0</v>
      </c>
    </row>
    <row r="1114" spans="1:4">
      <c r="A1114" s="110"/>
      <c r="B1114" s="111"/>
      <c r="C1114" s="67" t="s">
        <v>434</v>
      </c>
      <c r="D1114" s="66">
        <v>0</v>
      </c>
    </row>
    <row r="1115" spans="1:4">
      <c r="A1115" s="110"/>
      <c r="B1115" s="111"/>
      <c r="C1115" s="67" t="s">
        <v>436</v>
      </c>
      <c r="D1115" s="66">
        <v>0</v>
      </c>
    </row>
    <row r="1116" spans="1:4">
      <c r="A1116" s="110"/>
      <c r="B1116" s="111"/>
      <c r="C1116" s="67" t="s">
        <v>1902</v>
      </c>
      <c r="D1116" s="66">
        <v>0</v>
      </c>
    </row>
    <row r="1117" spans="1:4">
      <c r="A1117" s="110"/>
      <c r="B1117" s="111"/>
      <c r="C1117" s="65" t="s">
        <v>373</v>
      </c>
      <c r="D1117" s="66">
        <f>SUM(D1118:D1130)</f>
        <v>0</v>
      </c>
    </row>
    <row r="1118" spans="1:4">
      <c r="A1118" s="110"/>
      <c r="B1118" s="111"/>
      <c r="C1118" s="67" t="s">
        <v>432</v>
      </c>
      <c r="D1118" s="66">
        <v>0</v>
      </c>
    </row>
    <row r="1119" spans="1:4">
      <c r="A1119" s="110"/>
      <c r="B1119" s="111"/>
      <c r="C1119" s="67" t="s">
        <v>434</v>
      </c>
      <c r="D1119" s="66">
        <v>0</v>
      </c>
    </row>
    <row r="1120" spans="1:4">
      <c r="A1120" s="110"/>
      <c r="B1120" s="111"/>
      <c r="C1120" s="67" t="s">
        <v>436</v>
      </c>
      <c r="D1120" s="66">
        <v>0</v>
      </c>
    </row>
    <row r="1121" spans="1:4">
      <c r="A1121" s="110"/>
      <c r="B1121" s="111"/>
      <c r="C1121" s="67" t="s">
        <v>1903</v>
      </c>
      <c r="D1121" s="66">
        <v>0</v>
      </c>
    </row>
    <row r="1122" spans="1:4">
      <c r="A1122" s="110"/>
      <c r="B1122" s="111"/>
      <c r="C1122" s="67" t="s">
        <v>1904</v>
      </c>
      <c r="D1122" s="66">
        <v>0</v>
      </c>
    </row>
    <row r="1123" spans="1:4">
      <c r="A1123" s="110"/>
      <c r="B1123" s="111"/>
      <c r="C1123" s="67" t="s">
        <v>1905</v>
      </c>
      <c r="D1123" s="66">
        <v>0</v>
      </c>
    </row>
    <row r="1124" spans="1:4">
      <c r="A1124" s="110"/>
      <c r="B1124" s="111"/>
      <c r="C1124" s="67" t="s">
        <v>1906</v>
      </c>
      <c r="D1124" s="66">
        <v>0</v>
      </c>
    </row>
    <row r="1125" spans="1:4">
      <c r="A1125" s="110"/>
      <c r="B1125" s="111"/>
      <c r="C1125" s="67" t="s">
        <v>1907</v>
      </c>
      <c r="D1125" s="66">
        <v>0</v>
      </c>
    </row>
    <row r="1126" spans="1:4">
      <c r="A1126" s="110"/>
      <c r="B1126" s="111"/>
      <c r="C1126" s="67" t="s">
        <v>1908</v>
      </c>
      <c r="D1126" s="66">
        <v>0</v>
      </c>
    </row>
    <row r="1127" spans="1:4">
      <c r="A1127" s="110"/>
      <c r="B1127" s="111"/>
      <c r="C1127" s="67" t="s">
        <v>1909</v>
      </c>
      <c r="D1127" s="66">
        <v>0</v>
      </c>
    </row>
    <row r="1128" spans="1:4">
      <c r="A1128" s="110"/>
      <c r="B1128" s="111"/>
      <c r="C1128" s="67" t="s">
        <v>1863</v>
      </c>
      <c r="D1128" s="66">
        <v>0</v>
      </c>
    </row>
    <row r="1129" spans="1:4">
      <c r="A1129" s="110"/>
      <c r="B1129" s="111"/>
      <c r="C1129" s="67" t="s">
        <v>1910</v>
      </c>
      <c r="D1129" s="66">
        <v>0</v>
      </c>
    </row>
    <row r="1130" spans="1:4">
      <c r="A1130" s="110"/>
      <c r="B1130" s="111"/>
      <c r="C1130" s="67" t="s">
        <v>1911</v>
      </c>
      <c r="D1130" s="66">
        <v>0</v>
      </c>
    </row>
    <row r="1131" spans="1:4">
      <c r="A1131" s="110"/>
      <c r="B1131" s="111"/>
      <c r="C1131" s="65" t="s">
        <v>374</v>
      </c>
      <c r="D1131" s="215">
        <f>SUM(D1132:D1139)</f>
        <v>208</v>
      </c>
    </row>
    <row r="1132" spans="1:4">
      <c r="A1132" s="110"/>
      <c r="B1132" s="111"/>
      <c r="C1132" s="67" t="s">
        <v>432</v>
      </c>
      <c r="D1132" s="66">
        <v>154</v>
      </c>
    </row>
    <row r="1133" spans="1:4">
      <c r="A1133" s="110"/>
      <c r="B1133" s="111"/>
      <c r="C1133" s="67" t="s">
        <v>434</v>
      </c>
      <c r="D1133" s="66">
        <v>42</v>
      </c>
    </row>
    <row r="1134" spans="1:4">
      <c r="A1134" s="110"/>
      <c r="B1134" s="111"/>
      <c r="C1134" s="67" t="s">
        <v>436</v>
      </c>
      <c r="D1134" s="66">
        <v>0</v>
      </c>
    </row>
    <row r="1135" spans="1:4">
      <c r="A1135" s="110"/>
      <c r="B1135" s="111"/>
      <c r="C1135" s="67" t="s">
        <v>1912</v>
      </c>
      <c r="D1135" s="66">
        <v>0</v>
      </c>
    </row>
    <row r="1136" spans="1:4">
      <c r="A1136" s="110"/>
      <c r="B1136" s="111"/>
      <c r="C1136" s="67" t="s">
        <v>1913</v>
      </c>
      <c r="D1136" s="66">
        <v>5</v>
      </c>
    </row>
    <row r="1137" spans="1:4">
      <c r="A1137" s="110"/>
      <c r="B1137" s="111"/>
      <c r="C1137" s="67" t="s">
        <v>1914</v>
      </c>
      <c r="D1137" s="66">
        <v>0</v>
      </c>
    </row>
    <row r="1138" spans="1:4">
      <c r="A1138" s="110"/>
      <c r="B1138" s="111"/>
      <c r="C1138" s="67" t="s">
        <v>1915</v>
      </c>
      <c r="D1138" s="66">
        <v>0</v>
      </c>
    </row>
    <row r="1139" spans="1:4">
      <c r="A1139" s="110"/>
      <c r="B1139" s="111"/>
      <c r="C1139" s="67" t="s">
        <v>1916</v>
      </c>
      <c r="D1139" s="66">
        <v>7</v>
      </c>
    </row>
    <row r="1140" spans="1:4">
      <c r="A1140" s="110"/>
      <c r="B1140" s="111"/>
      <c r="C1140" s="65" t="s">
        <v>375</v>
      </c>
      <c r="D1140" s="66">
        <f>SUM(D1141:D1146)</f>
        <v>0</v>
      </c>
    </row>
    <row r="1141" spans="1:4">
      <c r="A1141" s="110"/>
      <c r="B1141" s="111"/>
      <c r="C1141" s="67" t="s">
        <v>432</v>
      </c>
      <c r="D1141" s="66">
        <v>0</v>
      </c>
    </row>
    <row r="1142" spans="1:4">
      <c r="A1142" s="110"/>
      <c r="B1142" s="111"/>
      <c r="C1142" s="67" t="s">
        <v>434</v>
      </c>
      <c r="D1142" s="66">
        <v>0</v>
      </c>
    </row>
    <row r="1143" spans="1:4">
      <c r="A1143" s="110"/>
      <c r="B1143" s="111"/>
      <c r="C1143" s="67" t="s">
        <v>436</v>
      </c>
      <c r="D1143" s="66">
        <v>0</v>
      </c>
    </row>
    <row r="1144" spans="1:4">
      <c r="A1144" s="110"/>
      <c r="B1144" s="111"/>
      <c r="C1144" s="67" t="s">
        <v>1917</v>
      </c>
      <c r="D1144" s="66">
        <v>0</v>
      </c>
    </row>
    <row r="1145" spans="1:4">
      <c r="A1145" s="110"/>
      <c r="B1145" s="111"/>
      <c r="C1145" s="67" t="s">
        <v>1918</v>
      </c>
      <c r="D1145" s="66">
        <v>0</v>
      </c>
    </row>
    <row r="1146" spans="1:4">
      <c r="A1146" s="110"/>
      <c r="B1146" s="111"/>
      <c r="C1146" s="67" t="s">
        <v>1919</v>
      </c>
      <c r="D1146" s="66">
        <v>0</v>
      </c>
    </row>
    <row r="1147" spans="1:4">
      <c r="A1147" s="110"/>
      <c r="B1147" s="111"/>
      <c r="C1147" s="65" t="s">
        <v>376</v>
      </c>
      <c r="D1147" s="215">
        <f>SUM(D1148:D1153)</f>
        <v>106</v>
      </c>
    </row>
    <row r="1148" spans="1:4">
      <c r="A1148" s="110"/>
      <c r="B1148" s="111"/>
      <c r="C1148" s="67" t="s">
        <v>432</v>
      </c>
      <c r="D1148" s="66">
        <v>0</v>
      </c>
    </row>
    <row r="1149" spans="1:4">
      <c r="A1149" s="110"/>
      <c r="B1149" s="111"/>
      <c r="C1149" s="67" t="s">
        <v>434</v>
      </c>
      <c r="D1149" s="66">
        <v>0</v>
      </c>
    </row>
    <row r="1150" spans="1:4">
      <c r="A1150" s="110"/>
      <c r="B1150" s="111"/>
      <c r="C1150" s="67" t="s">
        <v>436</v>
      </c>
      <c r="D1150" s="66">
        <v>0</v>
      </c>
    </row>
    <row r="1151" spans="1:4">
      <c r="A1151" s="110"/>
      <c r="B1151" s="111"/>
      <c r="C1151" s="67" t="s">
        <v>1920</v>
      </c>
      <c r="D1151" s="66">
        <v>0</v>
      </c>
    </row>
    <row r="1152" spans="1:4">
      <c r="A1152" s="110"/>
      <c r="B1152" s="111"/>
      <c r="C1152" s="67" t="s">
        <v>1921</v>
      </c>
      <c r="D1152" s="66">
        <v>100</v>
      </c>
    </row>
    <row r="1153" spans="1:4">
      <c r="A1153" s="110"/>
      <c r="B1153" s="111"/>
      <c r="C1153" s="67" t="s">
        <v>1922</v>
      </c>
      <c r="D1153" s="66">
        <v>6</v>
      </c>
    </row>
    <row r="1154" spans="1:4">
      <c r="A1154" s="110"/>
      <c r="B1154" s="111"/>
      <c r="C1154" s="65" t="s">
        <v>1923</v>
      </c>
      <c r="D1154" s="215">
        <f>SUM(D1155:D1160)</f>
        <v>300</v>
      </c>
    </row>
    <row r="1155" spans="1:4">
      <c r="A1155" s="110"/>
      <c r="B1155" s="111"/>
      <c r="C1155" s="67" t="s">
        <v>1924</v>
      </c>
      <c r="D1155" s="66">
        <v>0</v>
      </c>
    </row>
    <row r="1156" spans="1:4">
      <c r="A1156" s="110"/>
      <c r="B1156" s="111"/>
      <c r="C1156" s="67" t="s">
        <v>1925</v>
      </c>
      <c r="D1156" s="66">
        <v>0</v>
      </c>
    </row>
    <row r="1157" spans="1:4">
      <c r="A1157" s="110"/>
      <c r="B1157" s="111"/>
      <c r="C1157" s="67" t="s">
        <v>1926</v>
      </c>
      <c r="D1157" s="66">
        <v>0</v>
      </c>
    </row>
    <row r="1158" spans="1:4">
      <c r="A1158" s="110"/>
      <c r="B1158" s="111"/>
      <c r="C1158" s="67" t="s">
        <v>1927</v>
      </c>
      <c r="D1158" s="66">
        <v>0</v>
      </c>
    </row>
    <row r="1159" spans="1:4">
      <c r="A1159" s="110"/>
      <c r="B1159" s="111"/>
      <c r="C1159" s="67" t="s">
        <v>1928</v>
      </c>
      <c r="D1159" s="66">
        <v>0</v>
      </c>
    </row>
    <row r="1160" spans="1:4">
      <c r="A1160" s="110"/>
      <c r="B1160" s="111"/>
      <c r="C1160" s="67" t="s">
        <v>1929</v>
      </c>
      <c r="D1160" s="66">
        <v>300</v>
      </c>
    </row>
    <row r="1161" spans="1:4">
      <c r="A1161" s="110"/>
      <c r="B1161" s="111"/>
      <c r="C1161" s="65" t="s">
        <v>378</v>
      </c>
      <c r="D1161" s="66">
        <f>SUM(D1162,D1172,D1179,D1185)</f>
        <v>2691</v>
      </c>
    </row>
    <row r="1162" spans="1:4">
      <c r="A1162" s="110"/>
      <c r="B1162" s="111"/>
      <c r="C1162" s="65" t="s">
        <v>379</v>
      </c>
      <c r="D1162" s="215">
        <f>SUM(D1163:D1171)</f>
        <v>899</v>
      </c>
    </row>
    <row r="1163" spans="1:4">
      <c r="A1163" s="110"/>
      <c r="B1163" s="111"/>
      <c r="C1163" s="67" t="s">
        <v>432</v>
      </c>
      <c r="D1163" s="66">
        <v>100</v>
      </c>
    </row>
    <row r="1164" spans="1:4">
      <c r="A1164" s="110"/>
      <c r="B1164" s="111"/>
      <c r="C1164" s="67" t="s">
        <v>434</v>
      </c>
      <c r="D1164" s="66">
        <v>0</v>
      </c>
    </row>
    <row r="1165" spans="1:4">
      <c r="A1165" s="110"/>
      <c r="B1165" s="111"/>
      <c r="C1165" s="67" t="s">
        <v>436</v>
      </c>
      <c r="D1165" s="66">
        <v>0</v>
      </c>
    </row>
    <row r="1166" spans="1:4">
      <c r="A1166" s="110"/>
      <c r="B1166" s="111"/>
      <c r="C1166" s="67" t="s">
        <v>1930</v>
      </c>
      <c r="D1166" s="66">
        <v>0</v>
      </c>
    </row>
    <row r="1167" spans="1:4">
      <c r="A1167" s="110"/>
      <c r="B1167" s="111"/>
      <c r="C1167" s="67" t="s">
        <v>1931</v>
      </c>
      <c r="D1167" s="66">
        <v>0</v>
      </c>
    </row>
    <row r="1168" spans="1:4">
      <c r="A1168" s="110"/>
      <c r="B1168" s="111"/>
      <c r="C1168" s="67" t="s">
        <v>1932</v>
      </c>
      <c r="D1168" s="66">
        <v>0</v>
      </c>
    </row>
    <row r="1169" spans="1:4">
      <c r="A1169" s="110"/>
      <c r="B1169" s="111"/>
      <c r="C1169" s="67" t="s">
        <v>1933</v>
      </c>
      <c r="D1169" s="66">
        <v>284</v>
      </c>
    </row>
    <row r="1170" spans="1:4">
      <c r="A1170" s="110"/>
      <c r="B1170" s="111"/>
      <c r="C1170" s="67" t="s">
        <v>450</v>
      </c>
      <c r="D1170" s="66">
        <v>490</v>
      </c>
    </row>
    <row r="1171" spans="1:4">
      <c r="A1171" s="110"/>
      <c r="B1171" s="111"/>
      <c r="C1171" s="67" t="s">
        <v>1934</v>
      </c>
      <c r="D1171" s="66">
        <v>25</v>
      </c>
    </row>
    <row r="1172" spans="1:4">
      <c r="A1172" s="110"/>
      <c r="B1172" s="111"/>
      <c r="C1172" s="65" t="s">
        <v>380</v>
      </c>
      <c r="D1172" s="215">
        <f>SUM(D1173:D1178)</f>
        <v>1790</v>
      </c>
    </row>
    <row r="1173" spans="1:4">
      <c r="A1173" s="110"/>
      <c r="B1173" s="111"/>
      <c r="C1173" s="67" t="s">
        <v>432</v>
      </c>
      <c r="D1173" s="66">
        <v>147</v>
      </c>
    </row>
    <row r="1174" spans="1:4">
      <c r="A1174" s="110"/>
      <c r="B1174" s="111"/>
      <c r="C1174" s="67" t="s">
        <v>434</v>
      </c>
      <c r="D1174" s="66">
        <v>41</v>
      </c>
    </row>
    <row r="1175" spans="1:4">
      <c r="A1175" s="110"/>
      <c r="B1175" s="111"/>
      <c r="C1175" s="67" t="s">
        <v>436</v>
      </c>
      <c r="D1175" s="66">
        <v>43</v>
      </c>
    </row>
    <row r="1176" spans="1:4">
      <c r="A1176" s="110"/>
      <c r="B1176" s="111"/>
      <c r="C1176" s="67" t="s">
        <v>1935</v>
      </c>
      <c r="D1176" s="66">
        <v>621</v>
      </c>
    </row>
    <row r="1177" spans="1:4">
      <c r="A1177" s="110"/>
      <c r="B1177" s="111"/>
      <c r="C1177" s="67" t="s">
        <v>1936</v>
      </c>
      <c r="D1177" s="66">
        <v>36</v>
      </c>
    </row>
    <row r="1178" spans="1:4">
      <c r="A1178" s="110"/>
      <c r="B1178" s="111"/>
      <c r="C1178" s="67" t="s">
        <v>1937</v>
      </c>
      <c r="D1178" s="66">
        <v>902</v>
      </c>
    </row>
    <row r="1179" spans="1:4">
      <c r="A1179" s="110"/>
      <c r="B1179" s="111"/>
      <c r="C1179" s="65" t="s">
        <v>381</v>
      </c>
      <c r="D1179" s="66">
        <f>SUM(D1180:D1184)</f>
        <v>0</v>
      </c>
    </row>
    <row r="1180" spans="1:4">
      <c r="A1180" s="110"/>
      <c r="B1180" s="111"/>
      <c r="C1180" s="67" t="s">
        <v>432</v>
      </c>
      <c r="D1180" s="66">
        <v>0</v>
      </c>
    </row>
    <row r="1181" spans="1:4">
      <c r="A1181" s="110"/>
      <c r="B1181" s="111"/>
      <c r="C1181" s="67" t="s">
        <v>434</v>
      </c>
      <c r="D1181" s="66">
        <v>0</v>
      </c>
    </row>
    <row r="1182" spans="1:4">
      <c r="A1182" s="110"/>
      <c r="B1182" s="111"/>
      <c r="C1182" s="67" t="s">
        <v>436</v>
      </c>
      <c r="D1182" s="66">
        <v>0</v>
      </c>
    </row>
    <row r="1183" spans="1:4">
      <c r="A1183" s="110"/>
      <c r="B1183" s="111"/>
      <c r="C1183" s="67" t="s">
        <v>1938</v>
      </c>
      <c r="D1183" s="66">
        <v>0</v>
      </c>
    </row>
    <row r="1184" spans="1:4">
      <c r="A1184" s="110"/>
      <c r="B1184" s="111"/>
      <c r="C1184" s="67" t="s">
        <v>1939</v>
      </c>
      <c r="D1184" s="66">
        <v>0</v>
      </c>
    </row>
    <row r="1185" spans="1:4">
      <c r="A1185" s="110"/>
      <c r="B1185" s="111"/>
      <c r="C1185" s="65" t="s">
        <v>1940</v>
      </c>
      <c r="D1185" s="215">
        <f>SUM(D1186:D1187)</f>
        <v>2</v>
      </c>
    </row>
    <row r="1186" spans="1:4">
      <c r="A1186" s="110"/>
      <c r="B1186" s="111"/>
      <c r="C1186" s="67" t="s">
        <v>1941</v>
      </c>
      <c r="D1186" s="66">
        <v>0</v>
      </c>
    </row>
    <row r="1187" spans="1:4">
      <c r="A1187" s="110"/>
      <c r="B1187" s="111"/>
      <c r="C1187" s="67" t="s">
        <v>1942</v>
      </c>
      <c r="D1187" s="66">
        <v>2</v>
      </c>
    </row>
    <row r="1188" spans="1:4">
      <c r="A1188" s="110"/>
      <c r="B1188" s="111"/>
      <c r="C1188" s="65" t="s">
        <v>383</v>
      </c>
      <c r="D1188" s="215">
        <f>SUM(D1189,D1196,D1206,D1212,D1215)</f>
        <v>6</v>
      </c>
    </row>
    <row r="1189" spans="1:4">
      <c r="A1189" s="110"/>
      <c r="B1189" s="111"/>
      <c r="C1189" s="65" t="s">
        <v>384</v>
      </c>
      <c r="D1189" s="66">
        <f>SUM(D1190:D1195)</f>
        <v>0</v>
      </c>
    </row>
    <row r="1190" spans="1:4">
      <c r="A1190" s="110"/>
      <c r="B1190" s="111"/>
      <c r="C1190" s="67" t="s">
        <v>432</v>
      </c>
      <c r="D1190" s="66">
        <v>0</v>
      </c>
    </row>
    <row r="1191" spans="1:4">
      <c r="A1191" s="110"/>
      <c r="B1191" s="111"/>
      <c r="C1191" s="67" t="s">
        <v>434</v>
      </c>
      <c r="D1191" s="66">
        <v>0</v>
      </c>
    </row>
    <row r="1192" spans="1:4">
      <c r="A1192" s="110"/>
      <c r="B1192" s="111"/>
      <c r="C1192" s="67" t="s">
        <v>436</v>
      </c>
      <c r="D1192" s="66">
        <v>0</v>
      </c>
    </row>
    <row r="1193" spans="1:4">
      <c r="A1193" s="110"/>
      <c r="B1193" s="111"/>
      <c r="C1193" s="67" t="s">
        <v>1943</v>
      </c>
      <c r="D1193" s="66">
        <v>0</v>
      </c>
    </row>
    <row r="1194" spans="1:4">
      <c r="A1194" s="110"/>
      <c r="B1194" s="111"/>
      <c r="C1194" s="67" t="s">
        <v>450</v>
      </c>
      <c r="D1194" s="66">
        <v>0</v>
      </c>
    </row>
    <row r="1195" spans="1:4">
      <c r="A1195" s="110"/>
      <c r="B1195" s="111"/>
      <c r="C1195" s="67" t="s">
        <v>1944</v>
      </c>
      <c r="D1195" s="66">
        <v>0</v>
      </c>
    </row>
    <row r="1196" spans="1:4">
      <c r="A1196" s="110"/>
      <c r="B1196" s="111"/>
      <c r="C1196" s="65" t="s">
        <v>385</v>
      </c>
      <c r="D1196" s="66">
        <f>SUM(D1197:D1205)</f>
        <v>0</v>
      </c>
    </row>
    <row r="1197" spans="1:4">
      <c r="A1197" s="110"/>
      <c r="B1197" s="111"/>
      <c r="C1197" s="67" t="s">
        <v>1945</v>
      </c>
      <c r="D1197" s="66">
        <v>0</v>
      </c>
    </row>
    <row r="1198" spans="1:4">
      <c r="A1198" s="110"/>
      <c r="B1198" s="111"/>
      <c r="C1198" s="67" t="s">
        <v>1946</v>
      </c>
      <c r="D1198" s="66">
        <v>0</v>
      </c>
    </row>
    <row r="1199" spans="1:4">
      <c r="A1199" s="110"/>
      <c r="B1199" s="111"/>
      <c r="C1199" s="67" t="s">
        <v>1947</v>
      </c>
      <c r="D1199" s="66">
        <v>0</v>
      </c>
    </row>
    <row r="1200" spans="1:4">
      <c r="A1200" s="110"/>
      <c r="B1200" s="111"/>
      <c r="C1200" s="67" t="s">
        <v>1948</v>
      </c>
      <c r="D1200" s="66">
        <v>0</v>
      </c>
    </row>
    <row r="1201" spans="1:4">
      <c r="A1201" s="110"/>
      <c r="B1201" s="111"/>
      <c r="C1201" s="67" t="s">
        <v>1949</v>
      </c>
      <c r="D1201" s="66">
        <v>0</v>
      </c>
    </row>
    <row r="1202" spans="1:4">
      <c r="A1202" s="110"/>
      <c r="B1202" s="111"/>
      <c r="C1202" s="67" t="s">
        <v>1950</v>
      </c>
      <c r="D1202" s="66">
        <v>0</v>
      </c>
    </row>
    <row r="1203" spans="1:4">
      <c r="A1203" s="110"/>
      <c r="B1203" s="111"/>
      <c r="C1203" s="67" t="s">
        <v>1951</v>
      </c>
      <c r="D1203" s="66">
        <v>0</v>
      </c>
    </row>
    <row r="1204" spans="1:4">
      <c r="A1204" s="110"/>
      <c r="B1204" s="111"/>
      <c r="C1204" s="67" t="s">
        <v>1952</v>
      </c>
      <c r="D1204" s="66">
        <v>0</v>
      </c>
    </row>
    <row r="1205" spans="1:4">
      <c r="A1205" s="110"/>
      <c r="B1205" s="111"/>
      <c r="C1205" s="67" t="s">
        <v>1953</v>
      </c>
      <c r="D1205" s="66"/>
    </row>
    <row r="1206" spans="1:4">
      <c r="A1206" s="110"/>
      <c r="B1206" s="111"/>
      <c r="C1206" s="65" t="s">
        <v>386</v>
      </c>
      <c r="D1206" s="66">
        <f>SUM(D1207:D1211)</f>
        <v>6</v>
      </c>
    </row>
    <row r="1207" spans="1:4">
      <c r="A1207" s="110"/>
      <c r="B1207" s="111"/>
      <c r="C1207" s="67" t="s">
        <v>1954</v>
      </c>
      <c r="D1207" s="66">
        <v>0</v>
      </c>
    </row>
    <row r="1208" spans="1:4">
      <c r="A1208" s="110"/>
      <c r="B1208" s="111"/>
      <c r="C1208" s="67" t="s">
        <v>1955</v>
      </c>
      <c r="D1208" s="66">
        <v>0</v>
      </c>
    </row>
    <row r="1209" spans="1:4">
      <c r="A1209" s="110"/>
      <c r="B1209" s="111"/>
      <c r="C1209" s="67" t="s">
        <v>1956</v>
      </c>
      <c r="D1209" s="66">
        <v>0</v>
      </c>
    </row>
    <row r="1210" spans="1:4">
      <c r="A1210" s="110"/>
      <c r="B1210" s="111"/>
      <c r="C1210" s="67" t="s">
        <v>1957</v>
      </c>
      <c r="D1210" s="66">
        <v>0</v>
      </c>
    </row>
    <row r="1211" spans="1:4">
      <c r="A1211" s="110"/>
      <c r="B1211" s="111"/>
      <c r="C1211" s="67" t="s">
        <v>1958</v>
      </c>
      <c r="D1211" s="66">
        <v>6</v>
      </c>
    </row>
    <row r="1212" spans="1:4">
      <c r="A1212" s="110"/>
      <c r="B1212" s="111"/>
      <c r="C1212" s="65" t="s">
        <v>387</v>
      </c>
      <c r="D1212" s="66">
        <f>SUM(D1213:D1214)</f>
        <v>0</v>
      </c>
    </row>
    <row r="1213" spans="1:4">
      <c r="A1213" s="110"/>
      <c r="B1213" s="111"/>
      <c r="C1213" s="67" t="s">
        <v>1959</v>
      </c>
      <c r="D1213" s="66">
        <v>0</v>
      </c>
    </row>
    <row r="1214" spans="1:4">
      <c r="A1214" s="110"/>
      <c r="B1214" s="111"/>
      <c r="C1214" s="67" t="s">
        <v>1960</v>
      </c>
      <c r="D1214" s="66">
        <v>0</v>
      </c>
    </row>
    <row r="1215" spans="1:4">
      <c r="A1215" s="110"/>
      <c r="B1215" s="111"/>
      <c r="C1215" s="65" t="s">
        <v>1961</v>
      </c>
      <c r="D1215" s="66">
        <f>D1216</f>
        <v>0</v>
      </c>
    </row>
    <row r="1216" spans="1:4">
      <c r="A1216" s="110"/>
      <c r="B1216" s="111"/>
      <c r="C1216" s="67" t="s">
        <v>1962</v>
      </c>
      <c r="D1216" s="66">
        <v>0</v>
      </c>
    </row>
    <row r="1217" spans="1:4">
      <c r="A1217" s="110"/>
      <c r="B1217" s="111"/>
      <c r="C1217" s="65" t="s">
        <v>186</v>
      </c>
      <c r="D1217" s="66">
        <f>SUM(D1218:D1226)</f>
        <v>0</v>
      </c>
    </row>
    <row r="1218" spans="1:4">
      <c r="A1218" s="110"/>
      <c r="B1218" s="111"/>
      <c r="C1218" s="65" t="s">
        <v>389</v>
      </c>
      <c r="D1218" s="66">
        <v>0</v>
      </c>
    </row>
    <row r="1219" spans="1:4">
      <c r="A1219" s="110"/>
      <c r="B1219" s="111"/>
      <c r="C1219" s="65" t="s">
        <v>390</v>
      </c>
      <c r="D1219" s="66">
        <v>0</v>
      </c>
    </row>
    <row r="1220" spans="1:4">
      <c r="A1220" s="110"/>
      <c r="B1220" s="111"/>
      <c r="C1220" s="65" t="s">
        <v>391</v>
      </c>
      <c r="D1220" s="66">
        <v>0</v>
      </c>
    </row>
    <row r="1221" spans="1:4">
      <c r="A1221" s="110"/>
      <c r="B1221" s="111"/>
      <c r="C1221" s="65" t="s">
        <v>392</v>
      </c>
      <c r="D1221" s="66">
        <v>0</v>
      </c>
    </row>
    <row r="1222" spans="1:4">
      <c r="A1222" s="110"/>
      <c r="B1222" s="111"/>
      <c r="C1222" s="65" t="s">
        <v>393</v>
      </c>
      <c r="D1222" s="66">
        <v>0</v>
      </c>
    </row>
    <row r="1223" spans="1:4">
      <c r="A1223" s="110"/>
      <c r="B1223" s="111"/>
      <c r="C1223" s="65" t="s">
        <v>350</v>
      </c>
      <c r="D1223" s="66">
        <v>0</v>
      </c>
    </row>
    <row r="1224" spans="1:4">
      <c r="A1224" s="110"/>
      <c r="B1224" s="111"/>
      <c r="C1224" s="65" t="s">
        <v>394</v>
      </c>
      <c r="D1224" s="66">
        <v>0</v>
      </c>
    </row>
    <row r="1225" spans="1:4">
      <c r="A1225" s="110"/>
      <c r="B1225" s="111"/>
      <c r="C1225" s="65" t="s">
        <v>395</v>
      </c>
      <c r="D1225" s="66">
        <v>0</v>
      </c>
    </row>
    <row r="1226" spans="1:4">
      <c r="A1226" s="110"/>
      <c r="B1226" s="111"/>
      <c r="C1226" s="65" t="s">
        <v>396</v>
      </c>
      <c r="D1226" s="66">
        <v>0</v>
      </c>
    </row>
    <row r="1227" spans="1:4">
      <c r="A1227" s="110"/>
      <c r="B1227" s="111"/>
      <c r="C1227" s="65" t="s">
        <v>397</v>
      </c>
      <c r="D1227" s="66">
        <f>SUM(D1228,D1248,D1268,D1277,D1290,D1305)</f>
        <v>2778</v>
      </c>
    </row>
    <row r="1228" spans="1:4">
      <c r="A1228" s="110"/>
      <c r="B1228" s="111"/>
      <c r="C1228" s="65" t="s">
        <v>398</v>
      </c>
      <c r="D1228" s="215">
        <f>SUM(D1229:D1247)</f>
        <v>2640</v>
      </c>
    </row>
    <row r="1229" spans="1:4">
      <c r="A1229" s="110"/>
      <c r="B1229" s="111"/>
      <c r="C1229" s="67" t="s">
        <v>432</v>
      </c>
      <c r="D1229" s="66">
        <v>317</v>
      </c>
    </row>
    <row r="1230" spans="1:4">
      <c r="A1230" s="110"/>
      <c r="B1230" s="111"/>
      <c r="C1230" s="67" t="s">
        <v>434</v>
      </c>
      <c r="D1230" s="66">
        <v>4</v>
      </c>
    </row>
    <row r="1231" spans="1:4">
      <c r="A1231" s="110"/>
      <c r="B1231" s="111"/>
      <c r="C1231" s="67" t="s">
        <v>436</v>
      </c>
      <c r="D1231" s="66">
        <v>0</v>
      </c>
    </row>
    <row r="1232" spans="1:4">
      <c r="A1232" s="110"/>
      <c r="B1232" s="111"/>
      <c r="C1232" s="67" t="s">
        <v>1963</v>
      </c>
      <c r="D1232" s="66">
        <v>10</v>
      </c>
    </row>
    <row r="1233" spans="1:4">
      <c r="A1233" s="110"/>
      <c r="B1233" s="111"/>
      <c r="C1233" s="67" t="s">
        <v>1964</v>
      </c>
      <c r="D1233" s="66">
        <v>21</v>
      </c>
    </row>
    <row r="1234" spans="1:4">
      <c r="A1234" s="110"/>
      <c r="B1234" s="111"/>
      <c r="C1234" s="67" t="s">
        <v>1965</v>
      </c>
      <c r="D1234" s="66">
        <v>18</v>
      </c>
    </row>
    <row r="1235" spans="1:4">
      <c r="A1235" s="110"/>
      <c r="B1235" s="111"/>
      <c r="C1235" s="67" t="s">
        <v>1966</v>
      </c>
      <c r="D1235" s="66">
        <v>0</v>
      </c>
    </row>
    <row r="1236" spans="1:4">
      <c r="A1236" s="110"/>
      <c r="B1236" s="111"/>
      <c r="C1236" s="67" t="s">
        <v>1967</v>
      </c>
      <c r="D1236" s="66">
        <v>0</v>
      </c>
    </row>
    <row r="1237" spans="1:4">
      <c r="A1237" s="110"/>
      <c r="B1237" s="111"/>
      <c r="C1237" s="67" t="s">
        <v>1968</v>
      </c>
      <c r="D1237" s="66">
        <v>0</v>
      </c>
    </row>
    <row r="1238" spans="1:4">
      <c r="A1238" s="110"/>
      <c r="B1238" s="111"/>
      <c r="C1238" s="67" t="s">
        <v>1969</v>
      </c>
      <c r="D1238" s="66">
        <v>1312</v>
      </c>
    </row>
    <row r="1239" spans="1:4">
      <c r="A1239" s="110"/>
      <c r="B1239" s="111"/>
      <c r="C1239" s="67" t="s">
        <v>1970</v>
      </c>
      <c r="D1239" s="66">
        <v>314</v>
      </c>
    </row>
    <row r="1240" spans="1:4">
      <c r="A1240" s="110"/>
      <c r="B1240" s="111"/>
      <c r="C1240" s="67" t="s">
        <v>1971</v>
      </c>
      <c r="D1240" s="66">
        <v>7</v>
      </c>
    </row>
    <row r="1241" spans="1:4">
      <c r="A1241" s="110"/>
      <c r="B1241" s="111"/>
      <c r="C1241" s="67" t="s">
        <v>1972</v>
      </c>
      <c r="D1241" s="66">
        <v>0</v>
      </c>
    </row>
    <row r="1242" spans="1:4">
      <c r="A1242" s="110"/>
      <c r="B1242" s="111"/>
      <c r="C1242" s="67" t="s">
        <v>1973</v>
      </c>
      <c r="D1242" s="66">
        <v>0</v>
      </c>
    </row>
    <row r="1243" spans="1:4">
      <c r="A1243" s="110"/>
      <c r="B1243" s="111"/>
      <c r="C1243" s="67" t="s">
        <v>1974</v>
      </c>
      <c r="D1243" s="66">
        <v>0</v>
      </c>
    </row>
    <row r="1244" spans="1:4">
      <c r="A1244" s="110"/>
      <c r="B1244" s="111"/>
      <c r="C1244" s="67" t="s">
        <v>1975</v>
      </c>
      <c r="D1244" s="66">
        <v>0</v>
      </c>
    </row>
    <row r="1245" spans="1:4">
      <c r="A1245" s="110"/>
      <c r="B1245" s="111"/>
      <c r="C1245" s="67" t="s">
        <v>1976</v>
      </c>
      <c r="D1245" s="66">
        <v>0</v>
      </c>
    </row>
    <row r="1246" spans="1:4">
      <c r="A1246" s="110"/>
      <c r="B1246" s="111"/>
      <c r="C1246" s="67" t="s">
        <v>450</v>
      </c>
      <c r="D1246" s="66">
        <v>349</v>
      </c>
    </row>
    <row r="1247" spans="1:4">
      <c r="A1247" s="110"/>
      <c r="B1247" s="111"/>
      <c r="C1247" s="67" t="s">
        <v>1977</v>
      </c>
      <c r="D1247" s="66">
        <v>288</v>
      </c>
    </row>
    <row r="1248" spans="1:4">
      <c r="A1248" s="110"/>
      <c r="B1248" s="111"/>
      <c r="C1248" s="65" t="s">
        <v>399</v>
      </c>
      <c r="D1248" s="66">
        <f>SUM(D1249:D1267)</f>
        <v>0</v>
      </c>
    </row>
    <row r="1249" spans="1:4">
      <c r="A1249" s="110"/>
      <c r="B1249" s="111"/>
      <c r="C1249" s="67" t="s">
        <v>432</v>
      </c>
      <c r="D1249" s="66">
        <v>0</v>
      </c>
    </row>
    <row r="1250" spans="1:4">
      <c r="A1250" s="110"/>
      <c r="B1250" s="111"/>
      <c r="C1250" s="67" t="s">
        <v>434</v>
      </c>
      <c r="D1250" s="66">
        <v>0</v>
      </c>
    </row>
    <row r="1251" spans="1:4">
      <c r="A1251" s="110"/>
      <c r="B1251" s="111"/>
      <c r="C1251" s="67" t="s">
        <v>436</v>
      </c>
      <c r="D1251" s="66">
        <v>0</v>
      </c>
    </row>
    <row r="1252" spans="1:4">
      <c r="A1252" s="110"/>
      <c r="B1252" s="111"/>
      <c r="C1252" s="67" t="s">
        <v>1978</v>
      </c>
      <c r="D1252" s="66">
        <v>0</v>
      </c>
    </row>
    <row r="1253" spans="1:4">
      <c r="A1253" s="110"/>
      <c r="B1253" s="111"/>
      <c r="C1253" s="67" t="s">
        <v>1979</v>
      </c>
      <c r="D1253" s="66">
        <v>0</v>
      </c>
    </row>
    <row r="1254" spans="1:4">
      <c r="A1254" s="110"/>
      <c r="B1254" s="111"/>
      <c r="C1254" s="67" t="s">
        <v>1980</v>
      </c>
      <c r="D1254" s="66">
        <v>0</v>
      </c>
    </row>
    <row r="1255" spans="1:4">
      <c r="A1255" s="110"/>
      <c r="B1255" s="111"/>
      <c r="C1255" s="67" t="s">
        <v>1981</v>
      </c>
      <c r="D1255" s="66">
        <v>0</v>
      </c>
    </row>
    <row r="1256" spans="1:4">
      <c r="A1256" s="110"/>
      <c r="B1256" s="111"/>
      <c r="C1256" s="67" t="s">
        <v>1982</v>
      </c>
      <c r="D1256" s="66">
        <v>0</v>
      </c>
    </row>
    <row r="1257" spans="1:4">
      <c r="A1257" s="110"/>
      <c r="B1257" s="111"/>
      <c r="C1257" s="67" t="s">
        <v>1983</v>
      </c>
      <c r="D1257" s="66">
        <v>0</v>
      </c>
    </row>
    <row r="1258" spans="1:4">
      <c r="A1258" s="110"/>
      <c r="B1258" s="111"/>
      <c r="C1258" s="67" t="s">
        <v>1984</v>
      </c>
      <c r="D1258" s="66">
        <v>0</v>
      </c>
    </row>
    <row r="1259" spans="1:4">
      <c r="A1259" s="110"/>
      <c r="B1259" s="111"/>
      <c r="C1259" s="67" t="s">
        <v>1985</v>
      </c>
      <c r="D1259" s="66">
        <v>0</v>
      </c>
    </row>
    <row r="1260" spans="1:4">
      <c r="A1260" s="110"/>
      <c r="B1260" s="111"/>
      <c r="C1260" s="67" t="s">
        <v>1986</v>
      </c>
      <c r="D1260" s="66">
        <v>0</v>
      </c>
    </row>
    <row r="1261" spans="1:4">
      <c r="A1261" s="110"/>
      <c r="B1261" s="111"/>
      <c r="C1261" s="67" t="s">
        <v>1987</v>
      </c>
      <c r="D1261" s="66">
        <v>0</v>
      </c>
    </row>
    <row r="1262" spans="1:4">
      <c r="A1262" s="110"/>
      <c r="B1262" s="111"/>
      <c r="C1262" s="67" t="s">
        <v>1988</v>
      </c>
      <c r="D1262" s="66">
        <v>0</v>
      </c>
    </row>
    <row r="1263" spans="1:4">
      <c r="A1263" s="110"/>
      <c r="B1263" s="111"/>
      <c r="C1263" s="67" t="s">
        <v>1989</v>
      </c>
      <c r="D1263" s="66">
        <v>0</v>
      </c>
    </row>
    <row r="1264" spans="1:4">
      <c r="A1264" s="110"/>
      <c r="B1264" s="111"/>
      <c r="C1264" s="67" t="s">
        <v>1990</v>
      </c>
      <c r="D1264" s="66">
        <v>0</v>
      </c>
    </row>
    <row r="1265" spans="1:4">
      <c r="A1265" s="110"/>
      <c r="B1265" s="111"/>
      <c r="C1265" s="67" t="s">
        <v>1991</v>
      </c>
      <c r="D1265" s="66"/>
    </row>
    <row r="1266" spans="1:4">
      <c r="A1266" s="110"/>
      <c r="B1266" s="111"/>
      <c r="C1266" s="67" t="s">
        <v>450</v>
      </c>
      <c r="D1266" s="66">
        <v>0</v>
      </c>
    </row>
    <row r="1267" spans="1:4">
      <c r="A1267" s="110"/>
      <c r="B1267" s="111"/>
      <c r="C1267" s="67" t="s">
        <v>1992</v>
      </c>
      <c r="D1267" s="66">
        <v>0</v>
      </c>
    </row>
    <row r="1268" spans="1:4">
      <c r="A1268" s="110"/>
      <c r="B1268" s="111"/>
      <c r="C1268" s="65" t="s">
        <v>400</v>
      </c>
      <c r="D1268" s="66">
        <f>SUM(D1269:D1276)</f>
        <v>0</v>
      </c>
    </row>
    <row r="1269" spans="1:4">
      <c r="A1269" s="110"/>
      <c r="B1269" s="111"/>
      <c r="C1269" s="67" t="s">
        <v>432</v>
      </c>
      <c r="D1269" s="66">
        <v>0</v>
      </c>
    </row>
    <row r="1270" spans="1:4">
      <c r="A1270" s="110"/>
      <c r="B1270" s="111"/>
      <c r="C1270" s="67" t="s">
        <v>434</v>
      </c>
      <c r="D1270" s="66">
        <v>0</v>
      </c>
    </row>
    <row r="1271" spans="1:4">
      <c r="A1271" s="110"/>
      <c r="B1271" s="111"/>
      <c r="C1271" s="67" t="s">
        <v>436</v>
      </c>
      <c r="D1271" s="66">
        <v>0</v>
      </c>
    </row>
    <row r="1272" spans="1:4">
      <c r="A1272" s="110"/>
      <c r="B1272" s="111"/>
      <c r="C1272" s="67" t="s">
        <v>1993</v>
      </c>
      <c r="D1272" s="66">
        <v>0</v>
      </c>
    </row>
    <row r="1273" spans="1:4">
      <c r="A1273" s="110"/>
      <c r="B1273" s="111"/>
      <c r="C1273" s="67" t="s">
        <v>1994</v>
      </c>
      <c r="D1273" s="66">
        <v>0</v>
      </c>
    </row>
    <row r="1274" spans="1:4">
      <c r="A1274" s="110"/>
      <c r="B1274" s="111"/>
      <c r="C1274" s="67" t="s">
        <v>1995</v>
      </c>
      <c r="D1274" s="66">
        <v>0</v>
      </c>
    </row>
    <row r="1275" spans="1:4">
      <c r="A1275" s="110"/>
      <c r="B1275" s="111"/>
      <c r="C1275" s="67" t="s">
        <v>450</v>
      </c>
      <c r="D1275" s="66">
        <v>0</v>
      </c>
    </row>
    <row r="1276" spans="1:4">
      <c r="A1276" s="110"/>
      <c r="B1276" s="111"/>
      <c r="C1276" s="67" t="s">
        <v>1996</v>
      </c>
      <c r="D1276" s="66">
        <v>0</v>
      </c>
    </row>
    <row r="1277" spans="1:4">
      <c r="A1277" s="110"/>
      <c r="B1277" s="111"/>
      <c r="C1277" s="65" t="s">
        <v>401</v>
      </c>
      <c r="D1277" s="215">
        <f>SUM(D1278:D1289)</f>
        <v>75</v>
      </c>
    </row>
    <row r="1278" spans="1:4">
      <c r="A1278" s="110"/>
      <c r="B1278" s="111"/>
      <c r="C1278" s="67" t="s">
        <v>432</v>
      </c>
      <c r="D1278" s="66">
        <v>71</v>
      </c>
    </row>
    <row r="1279" spans="1:4">
      <c r="A1279" s="110"/>
      <c r="B1279" s="111"/>
      <c r="C1279" s="67" t="s">
        <v>434</v>
      </c>
      <c r="D1279" s="66">
        <v>0</v>
      </c>
    </row>
    <row r="1280" spans="1:4">
      <c r="A1280" s="110"/>
      <c r="B1280" s="111"/>
      <c r="C1280" s="67" t="s">
        <v>436</v>
      </c>
      <c r="D1280" s="66">
        <v>0</v>
      </c>
    </row>
    <row r="1281" spans="1:4">
      <c r="A1281" s="110"/>
      <c r="B1281" s="111"/>
      <c r="C1281" s="67" t="s">
        <v>1997</v>
      </c>
      <c r="D1281" s="66">
        <v>0</v>
      </c>
    </row>
    <row r="1282" spans="1:4">
      <c r="A1282" s="110"/>
      <c r="B1282" s="111"/>
      <c r="C1282" s="67" t="s">
        <v>1998</v>
      </c>
      <c r="D1282" s="66">
        <v>0</v>
      </c>
    </row>
    <row r="1283" spans="1:4">
      <c r="A1283" s="110"/>
      <c r="B1283" s="111"/>
      <c r="C1283" s="67" t="s">
        <v>1999</v>
      </c>
      <c r="D1283" s="66">
        <v>0</v>
      </c>
    </row>
    <row r="1284" spans="1:4">
      <c r="A1284" s="110"/>
      <c r="B1284" s="111"/>
      <c r="C1284" s="67" t="s">
        <v>2000</v>
      </c>
      <c r="D1284" s="66">
        <v>0</v>
      </c>
    </row>
    <row r="1285" spans="1:4">
      <c r="A1285" s="110"/>
      <c r="B1285" s="111"/>
      <c r="C1285" s="67" t="s">
        <v>2001</v>
      </c>
      <c r="D1285" s="66">
        <v>1</v>
      </c>
    </row>
    <row r="1286" spans="1:4">
      <c r="A1286" s="110"/>
      <c r="B1286" s="111"/>
      <c r="C1286" s="67" t="s">
        <v>2002</v>
      </c>
      <c r="D1286" s="66">
        <v>1</v>
      </c>
    </row>
    <row r="1287" spans="1:4">
      <c r="A1287" s="110"/>
      <c r="B1287" s="111"/>
      <c r="C1287" s="67" t="s">
        <v>2003</v>
      </c>
      <c r="D1287" s="66">
        <v>0</v>
      </c>
    </row>
    <row r="1288" spans="1:4">
      <c r="A1288" s="110"/>
      <c r="B1288" s="111"/>
      <c r="C1288" s="67" t="s">
        <v>2004</v>
      </c>
      <c r="D1288" s="66">
        <v>0</v>
      </c>
    </row>
    <row r="1289" spans="1:4">
      <c r="A1289" s="110"/>
      <c r="B1289" s="111"/>
      <c r="C1289" s="67" t="s">
        <v>2005</v>
      </c>
      <c r="D1289" s="66">
        <v>2</v>
      </c>
    </row>
    <row r="1290" spans="1:4">
      <c r="A1290" s="110"/>
      <c r="B1290" s="111"/>
      <c r="C1290" s="65" t="s">
        <v>402</v>
      </c>
      <c r="D1290" s="215">
        <f>SUM(D1291:D1304)</f>
        <v>63</v>
      </c>
    </row>
    <row r="1291" spans="1:4">
      <c r="A1291" s="110"/>
      <c r="B1291" s="111"/>
      <c r="C1291" s="67" t="s">
        <v>432</v>
      </c>
      <c r="D1291" s="66">
        <v>0</v>
      </c>
    </row>
    <row r="1292" spans="1:4">
      <c r="A1292" s="110"/>
      <c r="B1292" s="111"/>
      <c r="C1292" s="67" t="s">
        <v>434</v>
      </c>
      <c r="D1292" s="66">
        <v>0</v>
      </c>
    </row>
    <row r="1293" spans="1:4">
      <c r="A1293" s="110"/>
      <c r="B1293" s="111"/>
      <c r="C1293" s="67" t="s">
        <v>436</v>
      </c>
      <c r="D1293" s="66">
        <v>0</v>
      </c>
    </row>
    <row r="1294" spans="1:4">
      <c r="A1294" s="110"/>
      <c r="B1294" s="111"/>
      <c r="C1294" s="67" t="s">
        <v>2006</v>
      </c>
      <c r="D1294" s="66">
        <v>40</v>
      </c>
    </row>
    <row r="1295" spans="1:4">
      <c r="A1295" s="110"/>
      <c r="B1295" s="111"/>
      <c r="C1295" s="67" t="s">
        <v>2007</v>
      </c>
      <c r="D1295" s="66">
        <v>0</v>
      </c>
    </row>
    <row r="1296" spans="1:4">
      <c r="A1296" s="110"/>
      <c r="B1296" s="111"/>
      <c r="C1296" s="67" t="s">
        <v>2008</v>
      </c>
      <c r="D1296" s="66">
        <v>0</v>
      </c>
    </row>
    <row r="1297" spans="1:4">
      <c r="A1297" s="110"/>
      <c r="B1297" s="111"/>
      <c r="C1297" s="67" t="s">
        <v>2009</v>
      </c>
      <c r="D1297" s="66">
        <v>0</v>
      </c>
    </row>
    <row r="1298" spans="1:4">
      <c r="A1298" s="110"/>
      <c r="B1298" s="111"/>
      <c r="C1298" s="67" t="s">
        <v>2010</v>
      </c>
      <c r="D1298" s="66"/>
    </row>
    <row r="1299" spans="1:4">
      <c r="A1299" s="110"/>
      <c r="B1299" s="111"/>
      <c r="C1299" s="67" t="s">
        <v>2011</v>
      </c>
      <c r="D1299" s="66">
        <v>0</v>
      </c>
    </row>
    <row r="1300" spans="1:4">
      <c r="A1300" s="110"/>
      <c r="B1300" s="111"/>
      <c r="C1300" s="67" t="s">
        <v>2012</v>
      </c>
      <c r="D1300" s="66"/>
    </row>
    <row r="1301" spans="1:4">
      <c r="A1301" s="110"/>
      <c r="B1301" s="111"/>
      <c r="C1301" s="67" t="s">
        <v>2013</v>
      </c>
      <c r="D1301" s="66">
        <v>0</v>
      </c>
    </row>
    <row r="1302" spans="1:4">
      <c r="A1302" s="110"/>
      <c r="B1302" s="111"/>
      <c r="C1302" s="67" t="s">
        <v>2014</v>
      </c>
      <c r="D1302" s="66">
        <v>0</v>
      </c>
    </row>
    <row r="1303" spans="1:4">
      <c r="A1303" s="110"/>
      <c r="B1303" s="111"/>
      <c r="C1303" s="67" t="s">
        <v>2015</v>
      </c>
      <c r="D1303" s="66">
        <v>0</v>
      </c>
    </row>
    <row r="1304" spans="1:4">
      <c r="A1304" s="110"/>
      <c r="B1304" s="111"/>
      <c r="C1304" s="67" t="s">
        <v>2016</v>
      </c>
      <c r="D1304" s="66">
        <v>23</v>
      </c>
    </row>
    <row r="1305" spans="1:4">
      <c r="A1305" s="110"/>
      <c r="B1305" s="111"/>
      <c r="C1305" s="65" t="s">
        <v>2017</v>
      </c>
      <c r="D1305" s="66">
        <f>D1306</f>
        <v>0</v>
      </c>
    </row>
    <row r="1306" spans="1:4">
      <c r="A1306" s="110"/>
      <c r="B1306" s="111"/>
      <c r="C1306" s="67" t="s">
        <v>2018</v>
      </c>
      <c r="D1306" s="66">
        <v>0</v>
      </c>
    </row>
    <row r="1307" spans="1:4">
      <c r="A1307" s="110"/>
      <c r="B1307" s="111"/>
      <c r="C1307" s="65" t="s">
        <v>404</v>
      </c>
      <c r="D1307" s="66">
        <f>SUM(D1308,D1317,D1321)</f>
        <v>8117</v>
      </c>
    </row>
    <row r="1308" spans="1:4">
      <c r="A1308" s="110"/>
      <c r="B1308" s="111"/>
      <c r="C1308" s="65" t="s">
        <v>405</v>
      </c>
      <c r="D1308" s="215">
        <f>SUM(D1309:D1316)</f>
        <v>5372</v>
      </c>
    </row>
    <row r="1309" spans="1:4">
      <c r="A1309" s="110"/>
      <c r="B1309" s="111"/>
      <c r="C1309" s="67" t="s">
        <v>2019</v>
      </c>
      <c r="D1309" s="66">
        <v>0</v>
      </c>
    </row>
    <row r="1310" spans="1:4">
      <c r="A1310" s="110"/>
      <c r="B1310" s="111"/>
      <c r="C1310" s="67" t="s">
        <v>2020</v>
      </c>
      <c r="D1310" s="66">
        <v>0</v>
      </c>
    </row>
    <row r="1311" spans="1:4">
      <c r="A1311" s="110"/>
      <c r="B1311" s="111"/>
      <c r="C1311" s="67" t="s">
        <v>2021</v>
      </c>
      <c r="D1311" s="66"/>
    </row>
    <row r="1312" spans="1:4">
      <c r="A1312" s="110"/>
      <c r="B1312" s="111"/>
      <c r="C1312" s="67" t="s">
        <v>2022</v>
      </c>
      <c r="D1312" s="66"/>
    </row>
    <row r="1313" spans="1:4">
      <c r="A1313" s="110"/>
      <c r="B1313" s="111"/>
      <c r="C1313" s="67" t="s">
        <v>2023</v>
      </c>
      <c r="D1313" s="66">
        <v>4931</v>
      </c>
    </row>
    <row r="1314" spans="1:4">
      <c r="A1314" s="110"/>
      <c r="B1314" s="111"/>
      <c r="C1314" s="67" t="s">
        <v>2024</v>
      </c>
      <c r="D1314" s="66">
        <v>441</v>
      </c>
    </row>
    <row r="1315" spans="1:4">
      <c r="A1315" s="110"/>
      <c r="B1315" s="111"/>
      <c r="C1315" s="67" t="s">
        <v>2025</v>
      </c>
      <c r="D1315" s="66"/>
    </row>
    <row r="1316" spans="1:4">
      <c r="A1316" s="110"/>
      <c r="B1316" s="111"/>
      <c r="C1316" s="67" t="s">
        <v>2026</v>
      </c>
      <c r="D1316" s="66"/>
    </row>
    <row r="1317" spans="1:4">
      <c r="A1317" s="110"/>
      <c r="B1317" s="111"/>
      <c r="C1317" s="65" t="s">
        <v>406</v>
      </c>
      <c r="D1317" s="215">
        <f>SUM(D1318:D1320)</f>
        <v>2724</v>
      </c>
    </row>
    <row r="1318" spans="1:4">
      <c r="A1318" s="110"/>
      <c r="B1318" s="111"/>
      <c r="C1318" s="67" t="s">
        <v>2027</v>
      </c>
      <c r="D1318" s="66">
        <v>2724</v>
      </c>
    </row>
    <row r="1319" spans="1:4">
      <c r="A1319" s="110"/>
      <c r="B1319" s="111"/>
      <c r="C1319" s="67" t="s">
        <v>2028</v>
      </c>
      <c r="D1319" s="66">
        <v>0</v>
      </c>
    </row>
    <row r="1320" spans="1:4">
      <c r="A1320" s="110"/>
      <c r="B1320" s="111"/>
      <c r="C1320" s="67" t="s">
        <v>2029</v>
      </c>
      <c r="D1320" s="66">
        <v>0</v>
      </c>
    </row>
    <row r="1321" spans="1:4">
      <c r="A1321" s="110"/>
      <c r="B1321" s="111"/>
      <c r="C1321" s="65" t="s">
        <v>407</v>
      </c>
      <c r="D1321" s="215">
        <f>SUM(D1322:D1324)</f>
        <v>21</v>
      </c>
    </row>
    <row r="1322" spans="1:4">
      <c r="A1322" s="110"/>
      <c r="B1322" s="111"/>
      <c r="C1322" s="67" t="s">
        <v>2030</v>
      </c>
      <c r="D1322" s="66">
        <v>0</v>
      </c>
    </row>
    <row r="1323" spans="1:4">
      <c r="A1323" s="110"/>
      <c r="B1323" s="111"/>
      <c r="C1323" s="67" t="s">
        <v>2031</v>
      </c>
      <c r="D1323" s="66">
        <v>0</v>
      </c>
    </row>
    <row r="1324" spans="1:4">
      <c r="A1324" s="110"/>
      <c r="B1324" s="111"/>
      <c r="C1324" s="67" t="s">
        <v>2032</v>
      </c>
      <c r="D1324" s="66">
        <v>21</v>
      </c>
    </row>
    <row r="1325" spans="1:4">
      <c r="A1325" s="110"/>
      <c r="B1325" s="111"/>
      <c r="C1325" s="65" t="s">
        <v>408</v>
      </c>
      <c r="D1325" s="231">
        <f>SUM(D1326,D1341,D1355,D1361,D1367)</f>
        <v>613</v>
      </c>
    </row>
    <row r="1326" spans="1:4">
      <c r="A1326" s="110"/>
      <c r="B1326" s="111"/>
      <c r="C1326" s="65" t="s">
        <v>409</v>
      </c>
      <c r="D1326" s="215">
        <f>SUM(D1327:D1340)</f>
        <v>503</v>
      </c>
    </row>
    <row r="1327" spans="1:4">
      <c r="A1327" s="110"/>
      <c r="B1327" s="111"/>
      <c r="C1327" s="67" t="s">
        <v>432</v>
      </c>
      <c r="D1327" s="66">
        <v>148</v>
      </c>
    </row>
    <row r="1328" spans="1:4">
      <c r="A1328" s="110"/>
      <c r="B1328" s="111"/>
      <c r="C1328" s="67" t="s">
        <v>434</v>
      </c>
      <c r="D1328" s="66">
        <v>0</v>
      </c>
    </row>
    <row r="1329" spans="1:4">
      <c r="A1329" s="110"/>
      <c r="B1329" s="111"/>
      <c r="C1329" s="67" t="s">
        <v>436</v>
      </c>
      <c r="D1329" s="66">
        <v>0</v>
      </c>
    </row>
    <row r="1330" spans="1:4">
      <c r="A1330" s="110"/>
      <c r="B1330" s="111"/>
      <c r="C1330" s="67" t="s">
        <v>2033</v>
      </c>
      <c r="D1330" s="66">
        <v>0</v>
      </c>
    </row>
    <row r="1331" spans="1:4">
      <c r="A1331" s="110"/>
      <c r="B1331" s="111"/>
      <c r="C1331" s="67" t="s">
        <v>2034</v>
      </c>
      <c r="D1331" s="66">
        <v>0</v>
      </c>
    </row>
    <row r="1332" spans="1:4">
      <c r="A1332" s="110"/>
      <c r="B1332" s="111"/>
      <c r="C1332" s="67" t="s">
        <v>2035</v>
      </c>
      <c r="D1332" s="66">
        <v>0</v>
      </c>
    </row>
    <row r="1333" spans="1:4">
      <c r="A1333" s="110"/>
      <c r="B1333" s="111"/>
      <c r="C1333" s="67" t="s">
        <v>2036</v>
      </c>
      <c r="D1333" s="66">
        <v>0</v>
      </c>
    </row>
    <row r="1334" spans="1:4">
      <c r="A1334" s="110"/>
      <c r="B1334" s="111"/>
      <c r="C1334" s="67" t="s">
        <v>2037</v>
      </c>
      <c r="D1334" s="66">
        <v>0</v>
      </c>
    </row>
    <row r="1335" spans="1:4">
      <c r="A1335" s="110"/>
      <c r="B1335" s="111"/>
      <c r="C1335" s="67" t="s">
        <v>2038</v>
      </c>
      <c r="D1335" s="66">
        <v>0</v>
      </c>
    </row>
    <row r="1336" spans="1:4">
      <c r="A1336" s="110"/>
      <c r="B1336" s="111"/>
      <c r="C1336" s="67" t="s">
        <v>2039</v>
      </c>
      <c r="D1336" s="66">
        <v>0</v>
      </c>
    </row>
    <row r="1337" spans="1:4">
      <c r="A1337" s="110"/>
      <c r="B1337" s="111"/>
      <c r="C1337" s="67" t="s">
        <v>2040</v>
      </c>
      <c r="D1337" s="66">
        <v>0</v>
      </c>
    </row>
    <row r="1338" spans="1:4">
      <c r="A1338" s="110"/>
      <c r="B1338" s="111"/>
      <c r="C1338" s="67" t="s">
        <v>2041</v>
      </c>
      <c r="D1338" s="66">
        <v>0</v>
      </c>
    </row>
    <row r="1339" spans="1:4">
      <c r="A1339" s="110"/>
      <c r="B1339" s="111"/>
      <c r="C1339" s="67" t="s">
        <v>450</v>
      </c>
      <c r="D1339" s="66">
        <v>351</v>
      </c>
    </row>
    <row r="1340" spans="1:4">
      <c r="A1340" s="110"/>
      <c r="B1340" s="111"/>
      <c r="C1340" s="67" t="s">
        <v>2042</v>
      </c>
      <c r="D1340" s="66">
        <v>4</v>
      </c>
    </row>
    <row r="1341" spans="1:4">
      <c r="A1341" s="110"/>
      <c r="B1341" s="111"/>
      <c r="C1341" s="65" t="s">
        <v>410</v>
      </c>
      <c r="D1341" s="66">
        <f>SUM(D1342:D1354)</f>
        <v>0</v>
      </c>
    </row>
    <row r="1342" spans="1:4">
      <c r="A1342" s="110"/>
      <c r="B1342" s="111"/>
      <c r="C1342" s="67" t="s">
        <v>432</v>
      </c>
      <c r="D1342" s="66">
        <v>0</v>
      </c>
    </row>
    <row r="1343" spans="1:4">
      <c r="A1343" s="110"/>
      <c r="B1343" s="111"/>
      <c r="C1343" s="67" t="s">
        <v>434</v>
      </c>
      <c r="D1343" s="66">
        <v>0</v>
      </c>
    </row>
    <row r="1344" spans="1:4">
      <c r="A1344" s="110"/>
      <c r="B1344" s="111"/>
      <c r="C1344" s="67" t="s">
        <v>436</v>
      </c>
      <c r="D1344" s="66">
        <v>0</v>
      </c>
    </row>
    <row r="1345" spans="1:4">
      <c r="A1345" s="110"/>
      <c r="B1345" s="111"/>
      <c r="C1345" s="67" t="s">
        <v>2043</v>
      </c>
      <c r="D1345" s="66">
        <v>0</v>
      </c>
    </row>
    <row r="1346" spans="1:4">
      <c r="A1346" s="110"/>
      <c r="B1346" s="111"/>
      <c r="C1346" s="67" t="s">
        <v>2044</v>
      </c>
      <c r="D1346" s="66">
        <v>0</v>
      </c>
    </row>
    <row r="1347" spans="1:4">
      <c r="A1347" s="110"/>
      <c r="B1347" s="111"/>
      <c r="C1347" s="67" t="s">
        <v>2045</v>
      </c>
      <c r="D1347" s="66">
        <v>0</v>
      </c>
    </row>
    <row r="1348" spans="1:4">
      <c r="A1348" s="110"/>
      <c r="B1348" s="111"/>
      <c r="C1348" s="67" t="s">
        <v>2046</v>
      </c>
      <c r="D1348" s="66">
        <v>0</v>
      </c>
    </row>
    <row r="1349" spans="1:4">
      <c r="A1349" s="110"/>
      <c r="B1349" s="111"/>
      <c r="C1349" s="67" t="s">
        <v>2047</v>
      </c>
      <c r="D1349" s="66">
        <v>0</v>
      </c>
    </row>
    <row r="1350" spans="1:4">
      <c r="A1350" s="110"/>
      <c r="B1350" s="111"/>
      <c r="C1350" s="67" t="s">
        <v>2048</v>
      </c>
      <c r="D1350" s="66">
        <v>0</v>
      </c>
    </row>
    <row r="1351" spans="1:4">
      <c r="A1351" s="110"/>
      <c r="B1351" s="111"/>
      <c r="C1351" s="67" t="s">
        <v>2049</v>
      </c>
      <c r="D1351" s="66">
        <v>0</v>
      </c>
    </row>
    <row r="1352" spans="1:4">
      <c r="A1352" s="110"/>
      <c r="B1352" s="111"/>
      <c r="C1352" s="67" t="s">
        <v>2050</v>
      </c>
      <c r="D1352" s="66">
        <v>0</v>
      </c>
    </row>
    <row r="1353" spans="1:4">
      <c r="A1353" s="110"/>
      <c r="B1353" s="111"/>
      <c r="C1353" s="67" t="s">
        <v>450</v>
      </c>
      <c r="D1353" s="66">
        <v>0</v>
      </c>
    </row>
    <row r="1354" spans="1:4">
      <c r="A1354" s="110"/>
      <c r="B1354" s="111"/>
      <c r="C1354" s="67" t="s">
        <v>2051</v>
      </c>
      <c r="D1354" s="66">
        <v>0</v>
      </c>
    </row>
    <row r="1355" spans="1:4">
      <c r="A1355" s="110"/>
      <c r="B1355" s="111"/>
      <c r="C1355" s="65" t="s">
        <v>411</v>
      </c>
      <c r="D1355" s="66">
        <f>SUM(D1356:D1360)</f>
        <v>0</v>
      </c>
    </row>
    <row r="1356" spans="1:4">
      <c r="A1356" s="110"/>
      <c r="B1356" s="111"/>
      <c r="C1356" s="67" t="s">
        <v>2052</v>
      </c>
      <c r="D1356" s="66">
        <v>0</v>
      </c>
    </row>
    <row r="1357" spans="1:4">
      <c r="A1357" s="110"/>
      <c r="B1357" s="111"/>
      <c r="C1357" s="67" t="s">
        <v>2053</v>
      </c>
      <c r="D1357" s="66">
        <v>0</v>
      </c>
    </row>
    <row r="1358" spans="1:4">
      <c r="A1358" s="110"/>
      <c r="B1358" s="111"/>
      <c r="C1358" s="67" t="s">
        <v>2054</v>
      </c>
      <c r="D1358" s="66">
        <v>0</v>
      </c>
    </row>
    <row r="1359" spans="1:4">
      <c r="A1359" s="110"/>
      <c r="B1359" s="111"/>
      <c r="C1359" s="67" t="s">
        <v>2055</v>
      </c>
      <c r="D1359" s="66">
        <v>0</v>
      </c>
    </row>
    <row r="1360" spans="1:4">
      <c r="A1360" s="110"/>
      <c r="B1360" s="111"/>
      <c r="C1360" s="67" t="s">
        <v>2056</v>
      </c>
      <c r="D1360" s="66">
        <v>0</v>
      </c>
    </row>
    <row r="1361" spans="1:4">
      <c r="A1361" s="110"/>
      <c r="B1361" s="111"/>
      <c r="C1361" s="65" t="s">
        <v>412</v>
      </c>
      <c r="D1361" s="66">
        <f>SUM(D1362:D1366)</f>
        <v>110</v>
      </c>
    </row>
    <row r="1362" spans="1:4">
      <c r="A1362" s="110"/>
      <c r="B1362" s="111"/>
      <c r="C1362" s="67" t="s">
        <v>2057</v>
      </c>
      <c r="D1362" s="66">
        <v>0</v>
      </c>
    </row>
    <row r="1363" spans="1:4">
      <c r="A1363" s="110"/>
      <c r="B1363" s="111"/>
      <c r="C1363" s="67" t="s">
        <v>2058</v>
      </c>
      <c r="D1363" s="66">
        <v>0</v>
      </c>
    </row>
    <row r="1364" spans="1:4">
      <c r="A1364" s="110"/>
      <c r="B1364" s="111"/>
      <c r="C1364" s="67" t="s">
        <v>2059</v>
      </c>
      <c r="D1364" s="66">
        <v>110</v>
      </c>
    </row>
    <row r="1365" spans="1:4">
      <c r="A1365" s="110"/>
      <c r="B1365" s="111"/>
      <c r="C1365" s="67" t="s">
        <v>2060</v>
      </c>
      <c r="D1365" s="66">
        <v>0</v>
      </c>
    </row>
    <row r="1366" spans="1:4">
      <c r="A1366" s="110"/>
      <c r="B1366" s="111"/>
      <c r="C1366" s="67" t="s">
        <v>2061</v>
      </c>
      <c r="D1366" s="66">
        <v>0</v>
      </c>
    </row>
    <row r="1367" spans="1:4">
      <c r="A1367" s="110"/>
      <c r="B1367" s="111"/>
      <c r="C1367" s="65" t="s">
        <v>413</v>
      </c>
      <c r="D1367" s="66">
        <f>SUM(D1368:D1378)</f>
        <v>0</v>
      </c>
    </row>
    <row r="1368" spans="1:4">
      <c r="A1368" s="110"/>
      <c r="B1368" s="111"/>
      <c r="C1368" s="67" t="s">
        <v>2062</v>
      </c>
      <c r="D1368" s="66">
        <v>0</v>
      </c>
    </row>
    <row r="1369" spans="1:4">
      <c r="A1369" s="110"/>
      <c r="B1369" s="111"/>
      <c r="C1369" s="67" t="s">
        <v>2063</v>
      </c>
      <c r="D1369" s="66">
        <v>0</v>
      </c>
    </row>
    <row r="1370" spans="1:4">
      <c r="A1370" s="110"/>
      <c r="B1370" s="111"/>
      <c r="C1370" s="67" t="s">
        <v>2064</v>
      </c>
      <c r="D1370" s="66">
        <v>0</v>
      </c>
    </row>
    <row r="1371" spans="1:4">
      <c r="A1371" s="110"/>
      <c r="B1371" s="111"/>
      <c r="C1371" s="67" t="s">
        <v>2065</v>
      </c>
      <c r="D1371" s="66">
        <v>0</v>
      </c>
    </row>
    <row r="1372" spans="1:4">
      <c r="A1372" s="110"/>
      <c r="B1372" s="111"/>
      <c r="C1372" s="67" t="s">
        <v>2066</v>
      </c>
      <c r="D1372" s="66">
        <v>0</v>
      </c>
    </row>
    <row r="1373" spans="1:4">
      <c r="A1373" s="110"/>
      <c r="B1373" s="111"/>
      <c r="C1373" s="67" t="s">
        <v>2067</v>
      </c>
      <c r="D1373" s="66">
        <v>0</v>
      </c>
    </row>
    <row r="1374" spans="1:4">
      <c r="A1374" s="110"/>
      <c r="B1374" s="111"/>
      <c r="C1374" s="67" t="s">
        <v>2068</v>
      </c>
      <c r="D1374" s="66">
        <v>0</v>
      </c>
    </row>
    <row r="1375" spans="1:4">
      <c r="A1375" s="110"/>
      <c r="B1375" s="111"/>
      <c r="C1375" s="67" t="s">
        <v>2069</v>
      </c>
      <c r="D1375" s="66">
        <v>0</v>
      </c>
    </row>
    <row r="1376" spans="1:4">
      <c r="A1376" s="110"/>
      <c r="B1376" s="111"/>
      <c r="C1376" s="67" t="s">
        <v>2070</v>
      </c>
      <c r="D1376" s="66">
        <v>0</v>
      </c>
    </row>
    <row r="1377" spans="1:4">
      <c r="A1377" s="110"/>
      <c r="B1377" s="111"/>
      <c r="C1377" s="67" t="s">
        <v>2071</v>
      </c>
      <c r="D1377" s="66">
        <v>0</v>
      </c>
    </row>
    <row r="1378" spans="1:4">
      <c r="A1378" s="110"/>
      <c r="B1378" s="111"/>
      <c r="C1378" s="67" t="s">
        <v>2072</v>
      </c>
      <c r="D1378" s="66">
        <v>0</v>
      </c>
    </row>
    <row r="1379" spans="1:4">
      <c r="A1379" s="110"/>
      <c r="B1379" s="111"/>
      <c r="C1379" s="65" t="s">
        <v>415</v>
      </c>
      <c r="D1379" s="66">
        <f>D1380</f>
        <v>120</v>
      </c>
    </row>
    <row r="1380" spans="1:4">
      <c r="A1380" s="110"/>
      <c r="B1380" s="111"/>
      <c r="C1380" s="65" t="s">
        <v>417</v>
      </c>
      <c r="D1380" s="66">
        <f>D1381</f>
        <v>120</v>
      </c>
    </row>
    <row r="1381" spans="1:4">
      <c r="A1381" s="110"/>
      <c r="B1381" s="111"/>
      <c r="C1381" s="106" t="s">
        <v>2073</v>
      </c>
      <c r="D1381" s="66">
        <v>120</v>
      </c>
    </row>
    <row r="1382" spans="1:4">
      <c r="A1382" s="110"/>
      <c r="B1382" s="111"/>
      <c r="C1382" s="65" t="s">
        <v>418</v>
      </c>
      <c r="D1382" s="215">
        <f>SUM(D1383,D1384,D1389)</f>
        <v>985</v>
      </c>
    </row>
    <row r="1383" spans="1:4">
      <c r="A1383" s="110"/>
      <c r="B1383" s="111"/>
      <c r="C1383" s="65" t="s">
        <v>419</v>
      </c>
      <c r="D1383" s="66">
        <v>0</v>
      </c>
    </row>
    <row r="1384" spans="1:4">
      <c r="A1384" s="110"/>
      <c r="B1384" s="111"/>
      <c r="C1384" s="65" t="s">
        <v>420</v>
      </c>
      <c r="D1384" s="66">
        <f>SUM(D1385:D1388)</f>
        <v>0</v>
      </c>
    </row>
    <row r="1385" spans="1:4">
      <c r="A1385" s="110"/>
      <c r="B1385" s="111"/>
      <c r="C1385" s="67" t="s">
        <v>2074</v>
      </c>
      <c r="D1385" s="66">
        <v>0</v>
      </c>
    </row>
    <row r="1386" spans="1:4">
      <c r="A1386" s="110"/>
      <c r="B1386" s="111"/>
      <c r="C1386" s="67" t="s">
        <v>2075</v>
      </c>
      <c r="D1386" s="66">
        <v>0</v>
      </c>
    </row>
    <row r="1387" spans="1:4">
      <c r="A1387" s="110"/>
      <c r="B1387" s="111"/>
      <c r="C1387" s="67" t="s">
        <v>2076</v>
      </c>
      <c r="D1387" s="66">
        <v>0</v>
      </c>
    </row>
    <row r="1388" spans="1:4">
      <c r="A1388" s="110"/>
      <c r="B1388" s="111"/>
      <c r="C1388" s="67" t="s">
        <v>2077</v>
      </c>
      <c r="D1388" s="66">
        <v>0</v>
      </c>
    </row>
    <row r="1389" spans="1:4">
      <c r="A1389" s="110"/>
      <c r="B1389" s="111"/>
      <c r="C1389" s="65" t="s">
        <v>421</v>
      </c>
      <c r="D1389" s="66">
        <f>SUM(D1390:D1393)</f>
        <v>985</v>
      </c>
    </row>
    <row r="1390" spans="1:4">
      <c r="A1390" s="110"/>
      <c r="B1390" s="111"/>
      <c r="C1390" s="67" t="s">
        <v>2078</v>
      </c>
      <c r="D1390" s="66">
        <v>985</v>
      </c>
    </row>
    <row r="1391" spans="1:4">
      <c r="A1391" s="110"/>
      <c r="B1391" s="111"/>
      <c r="C1391" s="67" t="s">
        <v>2079</v>
      </c>
      <c r="D1391" s="66">
        <v>0</v>
      </c>
    </row>
    <row r="1392" spans="1:4">
      <c r="A1392" s="110"/>
      <c r="B1392" s="111"/>
      <c r="C1392" s="67" t="s">
        <v>2080</v>
      </c>
      <c r="D1392" s="66">
        <v>0</v>
      </c>
    </row>
    <row r="1393" spans="1:4">
      <c r="A1393" s="110"/>
      <c r="B1393" s="111"/>
      <c r="C1393" s="67" t="s">
        <v>2081</v>
      </c>
      <c r="D1393" s="66">
        <v>0</v>
      </c>
    </row>
    <row r="1394" spans="1:4">
      <c r="A1394" s="110"/>
      <c r="B1394" s="111"/>
      <c r="C1394" s="65" t="s">
        <v>422</v>
      </c>
      <c r="D1394" s="215">
        <f>D1395+D1396+D1397</f>
        <v>31</v>
      </c>
    </row>
    <row r="1395" spans="1:4">
      <c r="A1395" s="110"/>
      <c r="B1395" s="111"/>
      <c r="C1395" s="65" t="s">
        <v>423</v>
      </c>
      <c r="D1395" s="66">
        <v>0</v>
      </c>
    </row>
    <row r="1396" spans="1:4">
      <c r="A1396" s="110"/>
      <c r="B1396" s="111"/>
      <c r="C1396" s="65" t="s">
        <v>424</v>
      </c>
      <c r="D1396" s="66">
        <v>0</v>
      </c>
    </row>
    <row r="1397" spans="1:4">
      <c r="A1397" s="110"/>
      <c r="B1397" s="111"/>
      <c r="C1397" s="65" t="s">
        <v>425</v>
      </c>
      <c r="D1397" s="66">
        <v>31</v>
      </c>
    </row>
    <row r="1398" spans="1:4">
      <c r="A1398" s="64" t="s">
        <v>2082</v>
      </c>
      <c r="B1398" s="112">
        <v>43301</v>
      </c>
      <c r="C1398" s="64" t="s">
        <v>210</v>
      </c>
      <c r="D1398" s="112">
        <v>307170</v>
      </c>
    </row>
    <row r="1399" spans="1:4">
      <c r="A1399" s="65" t="s">
        <v>63</v>
      </c>
      <c r="B1399" s="113">
        <f>B1400+B1401+B1402+B1403+B1404+B1406</f>
        <v>277155</v>
      </c>
      <c r="C1399" s="65" t="s">
        <v>2083</v>
      </c>
      <c r="D1399" s="114">
        <f>D1400+D1401+D1402+D1403+D1404+D1405+D1406+D1407+D1408</f>
        <v>13286</v>
      </c>
    </row>
    <row r="1400" spans="1:4">
      <c r="A1400" s="67" t="s">
        <v>2084</v>
      </c>
      <c r="B1400" s="80">
        <v>247229</v>
      </c>
      <c r="C1400" s="67" t="s">
        <v>2085</v>
      </c>
      <c r="D1400" s="80"/>
    </row>
    <row r="1401" spans="1:4">
      <c r="A1401" s="67" t="s">
        <v>2086</v>
      </c>
      <c r="B1401" s="80"/>
      <c r="C1401" s="67" t="s">
        <v>2087</v>
      </c>
      <c r="D1401" s="80">
        <v>616</v>
      </c>
    </row>
    <row r="1402" spans="1:4">
      <c r="A1402" s="67" t="s">
        <v>2088</v>
      </c>
      <c r="B1402" s="80">
        <v>417</v>
      </c>
      <c r="C1402" s="115" t="s">
        <v>2089</v>
      </c>
      <c r="D1402" s="116"/>
    </row>
    <row r="1403" spans="1:4">
      <c r="A1403" s="67" t="s">
        <v>2090</v>
      </c>
      <c r="B1403" s="80">
        <v>9595</v>
      </c>
      <c r="C1403" s="117" t="s">
        <v>2091</v>
      </c>
      <c r="D1403" s="116"/>
    </row>
    <row r="1404" spans="1:4">
      <c r="A1404" s="67" t="s">
        <v>2092</v>
      </c>
      <c r="B1404" s="80">
        <v>13434</v>
      </c>
      <c r="C1404" s="115" t="s">
        <v>2093</v>
      </c>
      <c r="D1404" s="80">
        <v>5640</v>
      </c>
    </row>
    <row r="1405" spans="1:4">
      <c r="A1405" s="67" t="s">
        <v>2094</v>
      </c>
      <c r="B1405" s="118"/>
      <c r="C1405" s="115" t="s">
        <v>2095</v>
      </c>
      <c r="D1405" s="80"/>
    </row>
    <row r="1406" spans="1:4">
      <c r="A1406" s="67" t="s">
        <v>2096</v>
      </c>
      <c r="B1406" s="66">
        <v>6480</v>
      </c>
      <c r="C1406" s="115" t="s">
        <v>2097</v>
      </c>
      <c r="D1406" s="80">
        <v>1834</v>
      </c>
    </row>
    <row r="1407" spans="1:4">
      <c r="A1407" s="110"/>
      <c r="B1407" s="110"/>
      <c r="C1407" s="115" t="s">
        <v>2098</v>
      </c>
      <c r="D1407" s="80"/>
    </row>
    <row r="1408" spans="1:4">
      <c r="A1408" s="110"/>
      <c r="B1408" s="110"/>
      <c r="C1408" s="67" t="s">
        <v>2099</v>
      </c>
      <c r="D1408" s="80">
        <v>5196</v>
      </c>
    </row>
    <row r="1409" spans="1:4">
      <c r="A1409" s="67"/>
      <c r="B1409" s="118"/>
      <c r="C1409" s="67" t="s">
        <v>2100</v>
      </c>
      <c r="D1409" s="80"/>
    </row>
    <row r="1410" spans="1:4">
      <c r="A1410" s="102" t="s">
        <v>105</v>
      </c>
      <c r="B1410" s="119">
        <f>B1398+B1399</f>
        <v>320456</v>
      </c>
      <c r="C1410" s="102" t="s">
        <v>106</v>
      </c>
      <c r="D1410" s="113">
        <f>D1398+D1399</f>
        <v>320456</v>
      </c>
    </row>
  </sheetData>
  <mergeCells count="3">
    <mergeCell ref="A1:D1"/>
    <mergeCell ref="A3:B3"/>
    <mergeCell ref="C3:D3"/>
  </mergeCells>
  <phoneticPr fontId="38"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dimension ref="A1:N26"/>
  <sheetViews>
    <sheetView showZeros="0" workbookViewId="0">
      <selection activeCell="E7" sqref="E7"/>
    </sheetView>
  </sheetViews>
  <sheetFormatPr defaultColWidth="9" defaultRowHeight="14.25"/>
  <cols>
    <col min="1" max="1" width="25.25" style="61" customWidth="1"/>
    <col min="2" max="5" width="11.125" style="61" customWidth="1"/>
    <col min="6" max="6" width="10.5" style="85" customWidth="1"/>
    <col min="7" max="7" width="11.25" style="85" customWidth="1"/>
    <col min="8" max="8" width="20.25" style="61" customWidth="1"/>
    <col min="9" max="9" width="11.125" style="86" customWidth="1"/>
    <col min="10" max="12" width="11.125" style="61" customWidth="1"/>
    <col min="13" max="13" width="8.125" style="85" customWidth="1"/>
    <col min="14" max="14" width="8.75" style="85" customWidth="1"/>
    <col min="15" max="16384" width="9" style="61"/>
  </cols>
  <sheetData>
    <row r="1" spans="1:14" ht="28.5">
      <c r="A1" s="275" t="s">
        <v>3024</v>
      </c>
      <c r="B1" s="275"/>
      <c r="C1" s="275"/>
      <c r="D1" s="275"/>
      <c r="E1" s="275"/>
      <c r="F1" s="275"/>
      <c r="G1" s="275"/>
      <c r="H1" s="275"/>
      <c r="I1" s="275"/>
      <c r="J1" s="275"/>
      <c r="K1" s="275"/>
      <c r="L1" s="275"/>
      <c r="M1" s="275"/>
      <c r="N1" s="275"/>
    </row>
    <row r="2" spans="1:14">
      <c r="A2" s="61" t="s">
        <v>2101</v>
      </c>
      <c r="B2" s="87"/>
      <c r="C2" s="87"/>
      <c r="D2" s="87"/>
      <c r="E2" s="87"/>
      <c r="H2" s="87"/>
      <c r="I2" s="96"/>
      <c r="J2" s="87"/>
      <c r="K2" s="87"/>
      <c r="L2" s="87"/>
      <c r="M2" s="278" t="s">
        <v>108</v>
      </c>
      <c r="N2" s="278"/>
    </row>
    <row r="3" spans="1:14" s="83" customFormat="1" ht="24">
      <c r="A3" s="88" t="s">
        <v>6</v>
      </c>
      <c r="B3" s="88" t="s">
        <v>3017</v>
      </c>
      <c r="C3" s="88" t="s">
        <v>3021</v>
      </c>
      <c r="D3" s="88" t="s">
        <v>2102</v>
      </c>
      <c r="E3" s="88" t="s">
        <v>3022</v>
      </c>
      <c r="F3" s="89" t="s">
        <v>2103</v>
      </c>
      <c r="G3" s="89" t="s">
        <v>2104</v>
      </c>
      <c r="H3" s="88" t="s">
        <v>6</v>
      </c>
      <c r="I3" s="88" t="s">
        <v>3017</v>
      </c>
      <c r="J3" s="88" t="s">
        <v>3021</v>
      </c>
      <c r="K3" s="88" t="s">
        <v>2105</v>
      </c>
      <c r="L3" s="88" t="s">
        <v>3023</v>
      </c>
      <c r="M3" s="89" t="s">
        <v>2106</v>
      </c>
      <c r="N3" s="89" t="s">
        <v>9</v>
      </c>
    </row>
    <row r="4" spans="1:14" s="83" customFormat="1" ht="21.75" customHeight="1">
      <c r="A4" s="90" t="s">
        <v>2107</v>
      </c>
      <c r="B4" s="80"/>
      <c r="C4" s="80"/>
      <c r="D4" s="80"/>
      <c r="E4" s="240"/>
      <c r="F4" s="92"/>
      <c r="G4" s="92" t="e">
        <f>(E4-D4)/D4*100</f>
        <v>#DIV/0!</v>
      </c>
      <c r="H4" s="67" t="s">
        <v>2108</v>
      </c>
      <c r="I4" s="97"/>
      <c r="J4" s="97">
        <v>60</v>
      </c>
      <c r="K4" s="97">
        <v>60</v>
      </c>
      <c r="L4" s="245">
        <v>64</v>
      </c>
      <c r="M4" s="92">
        <f>+K4/J4*100</f>
        <v>100</v>
      </c>
      <c r="N4" s="92"/>
    </row>
    <row r="5" spans="1:14" s="84" customFormat="1" ht="21.75" customHeight="1">
      <c r="A5" s="90" t="s">
        <v>2109</v>
      </c>
      <c r="B5" s="80">
        <v>18555</v>
      </c>
      <c r="C5" s="80">
        <v>19101</v>
      </c>
      <c r="D5" s="91">
        <v>19101</v>
      </c>
      <c r="E5" s="241">
        <v>14317</v>
      </c>
      <c r="F5" s="92">
        <f>+D5/C5*100</f>
        <v>100</v>
      </c>
      <c r="G5" s="92" t="e">
        <f>(D5-#REF!)/#REF!*100</f>
        <v>#REF!</v>
      </c>
      <c r="H5" s="67" t="s">
        <v>2110</v>
      </c>
      <c r="I5" s="97"/>
      <c r="J5" s="97">
        <v>1229</v>
      </c>
      <c r="K5" s="97">
        <v>1151</v>
      </c>
      <c r="L5" s="241">
        <v>745</v>
      </c>
      <c r="M5" s="92">
        <f>+K5/J5*100</f>
        <v>93.653376729048006</v>
      </c>
      <c r="N5" s="92" t="e">
        <f>(K5-#REF!)/#REF!*100</f>
        <v>#REF!</v>
      </c>
    </row>
    <row r="6" spans="1:14" ht="21.75" customHeight="1">
      <c r="A6" s="90" t="s">
        <v>2111</v>
      </c>
      <c r="B6" s="80">
        <v>1100</v>
      </c>
      <c r="C6" s="80">
        <v>1138</v>
      </c>
      <c r="D6" s="91">
        <v>1138</v>
      </c>
      <c r="E6" s="242">
        <v>879</v>
      </c>
      <c r="F6" s="92">
        <f>+D6/C6*100</f>
        <v>100</v>
      </c>
      <c r="G6" s="92" t="e">
        <f>(D6-#REF!)/#REF!*100</f>
        <v>#REF!</v>
      </c>
      <c r="H6" s="67" t="s">
        <v>2112</v>
      </c>
      <c r="I6" s="97">
        <v>20675</v>
      </c>
      <c r="J6" s="97">
        <v>24663</v>
      </c>
      <c r="K6" s="97">
        <v>24386</v>
      </c>
      <c r="L6" s="242">
        <v>19359</v>
      </c>
      <c r="M6" s="92">
        <f>+K6/J6*100</f>
        <v>98.876860073794745</v>
      </c>
      <c r="N6" s="92" t="e">
        <f>(K6-#REF!)/#REF!*100</f>
        <v>#REF!</v>
      </c>
    </row>
    <row r="7" spans="1:14" ht="21.75" customHeight="1">
      <c r="A7" s="90" t="s">
        <v>2113</v>
      </c>
      <c r="B7" s="80">
        <v>70</v>
      </c>
      <c r="C7" s="80">
        <v>116</v>
      </c>
      <c r="D7" s="91">
        <v>116</v>
      </c>
      <c r="E7" s="242">
        <v>45</v>
      </c>
      <c r="F7" s="92">
        <f>+D7/C7*100</f>
        <v>100</v>
      </c>
      <c r="G7" s="92"/>
      <c r="H7" s="67" t="s">
        <v>2114</v>
      </c>
      <c r="I7" s="97">
        <v>280</v>
      </c>
      <c r="J7" s="97">
        <v>126</v>
      </c>
      <c r="K7" s="97">
        <v>76</v>
      </c>
      <c r="L7" s="242">
        <v>446</v>
      </c>
      <c r="M7" s="92">
        <f>+K7/J7*100</f>
        <v>60.317460317460316</v>
      </c>
      <c r="N7" s="92" t="e">
        <f>(K7-#REF!)/#REF!*100</f>
        <v>#REF!</v>
      </c>
    </row>
    <row r="8" spans="1:14" ht="21.75" customHeight="1">
      <c r="A8" s="90" t="s">
        <v>2115</v>
      </c>
      <c r="B8" s="80">
        <v>150</v>
      </c>
      <c r="C8" s="80">
        <v>173</v>
      </c>
      <c r="D8" s="91">
        <v>173</v>
      </c>
      <c r="E8" s="242">
        <v>109</v>
      </c>
      <c r="F8" s="92">
        <f>+D8/C8*100</f>
        <v>100</v>
      </c>
      <c r="G8" s="92" t="e">
        <f>(D8-#REF!)/#REF!*100</f>
        <v>#REF!</v>
      </c>
      <c r="H8" s="67" t="s">
        <v>2116</v>
      </c>
      <c r="I8" s="97"/>
      <c r="J8" s="97"/>
      <c r="K8" s="97"/>
      <c r="L8" s="246"/>
      <c r="M8" s="92"/>
      <c r="N8" s="92"/>
    </row>
    <row r="9" spans="1:14" ht="21.75" customHeight="1">
      <c r="A9" s="90" t="s">
        <v>2117</v>
      </c>
      <c r="B9" s="80"/>
      <c r="C9" s="93">
        <v>0</v>
      </c>
      <c r="D9" s="80"/>
      <c r="E9" s="91"/>
      <c r="F9" s="92"/>
      <c r="G9" s="92"/>
      <c r="H9" s="67" t="s">
        <v>2118</v>
      </c>
      <c r="I9" s="97">
        <v>40</v>
      </c>
      <c r="J9" s="244">
        <v>34</v>
      </c>
      <c r="K9" s="97">
        <v>11</v>
      </c>
      <c r="L9" s="242">
        <v>9</v>
      </c>
      <c r="M9" s="92">
        <f>+K9/J9*100</f>
        <v>32.352941176470587</v>
      </c>
      <c r="N9" s="92" t="e">
        <f>(K9-#REF!)/#REF!*100</f>
        <v>#REF!</v>
      </c>
    </row>
    <row r="10" spans="1:14" ht="21.75" customHeight="1">
      <c r="A10" s="90" t="s">
        <v>2119</v>
      </c>
      <c r="B10" s="80">
        <v>300</v>
      </c>
      <c r="C10" s="80">
        <v>216</v>
      </c>
      <c r="D10" s="80">
        <v>216</v>
      </c>
      <c r="E10" s="91">
        <v>392</v>
      </c>
      <c r="F10" s="92">
        <f t="shared" ref="F10:F24" si="0">+E10/C10*100</f>
        <v>181.4814814814815</v>
      </c>
      <c r="G10" s="92">
        <f t="shared" ref="G10:G24" si="1">(E10-D10)/D10*100</f>
        <v>81.481481481481481</v>
      </c>
      <c r="H10" s="67" t="s">
        <v>2120</v>
      </c>
      <c r="I10" s="97"/>
      <c r="J10" s="97">
        <v>83</v>
      </c>
      <c r="K10" s="97">
        <v>40</v>
      </c>
      <c r="L10" s="242">
        <v>43</v>
      </c>
      <c r="M10" s="92">
        <f>+K10/J10*100</f>
        <v>48.192771084337352</v>
      </c>
      <c r="N10" s="92"/>
    </row>
    <row r="11" spans="1:14" ht="21.75" customHeight="1">
      <c r="A11" s="90" t="s">
        <v>2121</v>
      </c>
      <c r="B11" s="94"/>
      <c r="C11" s="94"/>
      <c r="D11" s="94"/>
      <c r="E11" s="91"/>
      <c r="F11" s="92"/>
      <c r="G11" s="92"/>
      <c r="H11" s="67" t="s">
        <v>2122</v>
      </c>
      <c r="I11" s="97">
        <v>55</v>
      </c>
      <c r="J11" s="97">
        <v>640</v>
      </c>
      <c r="K11" s="97">
        <v>463</v>
      </c>
      <c r="L11" s="242">
        <v>2349</v>
      </c>
      <c r="M11" s="92">
        <f>+K11/J11*100</f>
        <v>72.34375</v>
      </c>
      <c r="N11" s="92" t="e">
        <f>(K11-#REF!)/#REF!*100</f>
        <v>#REF!</v>
      </c>
    </row>
    <row r="12" spans="1:14" ht="21.75" customHeight="1">
      <c r="A12" s="90" t="s">
        <v>2123</v>
      </c>
      <c r="B12" s="80"/>
      <c r="C12" s="80"/>
      <c r="D12" s="80"/>
      <c r="E12" s="91"/>
      <c r="F12" s="92"/>
      <c r="G12" s="92"/>
      <c r="H12" s="67" t="s">
        <v>418</v>
      </c>
      <c r="I12" s="97"/>
      <c r="J12" s="97"/>
      <c r="K12" s="97"/>
      <c r="L12" s="246">
        <v>236</v>
      </c>
      <c r="M12" s="92"/>
      <c r="N12" s="92"/>
    </row>
    <row r="13" spans="1:14" ht="21.75" customHeight="1">
      <c r="A13" s="90" t="s">
        <v>2124</v>
      </c>
      <c r="B13" s="80">
        <v>40</v>
      </c>
      <c r="C13" s="80">
        <v>13</v>
      </c>
      <c r="D13" s="80">
        <v>13</v>
      </c>
      <c r="E13" s="91">
        <v>7</v>
      </c>
      <c r="F13" s="92">
        <f t="shared" si="0"/>
        <v>53.846153846153847</v>
      </c>
      <c r="G13" s="92">
        <f t="shared" si="1"/>
        <v>-46.153846153846153</v>
      </c>
      <c r="H13" s="95" t="s">
        <v>422</v>
      </c>
      <c r="I13" s="94"/>
      <c r="J13" s="94">
        <v>3</v>
      </c>
      <c r="K13" s="94">
        <v>3</v>
      </c>
      <c r="L13" s="94">
        <v>18</v>
      </c>
      <c r="M13" s="92">
        <f t="shared" ref="M13:M24" si="2">+L13/J13*100</f>
        <v>600</v>
      </c>
      <c r="N13" s="92"/>
    </row>
    <row r="14" spans="1:14" ht="21.75" customHeight="1">
      <c r="A14" s="90" t="s">
        <v>2125</v>
      </c>
      <c r="B14" s="80"/>
      <c r="C14" s="80"/>
      <c r="D14" s="80"/>
      <c r="E14" s="240"/>
      <c r="F14" s="92"/>
      <c r="G14" s="92" t="e">
        <f t="shared" si="1"/>
        <v>#DIV/0!</v>
      </c>
      <c r="H14" s="95"/>
      <c r="I14" s="94"/>
      <c r="J14" s="94"/>
      <c r="K14" s="94"/>
      <c r="L14" s="94"/>
      <c r="M14" s="92"/>
      <c r="N14" s="92"/>
    </row>
    <row r="15" spans="1:14" ht="21.75" customHeight="1">
      <c r="A15" s="90" t="s">
        <v>2126</v>
      </c>
      <c r="B15" s="80">
        <v>500</v>
      </c>
      <c r="C15" s="80">
        <v>622</v>
      </c>
      <c r="D15" s="91">
        <v>622</v>
      </c>
      <c r="E15" s="242">
        <v>791</v>
      </c>
      <c r="F15" s="92">
        <f>+D15/C15*100</f>
        <v>100</v>
      </c>
      <c r="G15" s="92" t="e">
        <f>(D15-#REF!)/#REF!*100</f>
        <v>#REF!</v>
      </c>
      <c r="H15" s="95"/>
      <c r="I15" s="94"/>
      <c r="J15" s="94"/>
      <c r="K15" s="94"/>
      <c r="L15" s="94"/>
      <c r="M15" s="92"/>
      <c r="N15" s="92"/>
    </row>
    <row r="16" spans="1:14" ht="21.75" customHeight="1">
      <c r="A16" s="90" t="s">
        <v>2127</v>
      </c>
      <c r="B16" s="80">
        <v>55</v>
      </c>
      <c r="C16" s="80">
        <v>294</v>
      </c>
      <c r="D16" s="91">
        <v>294</v>
      </c>
      <c r="E16" s="242"/>
      <c r="F16" s="92">
        <f>+D16/C16*100</f>
        <v>100</v>
      </c>
      <c r="G16" s="92" t="e">
        <f>(D16-#REF!)/#REF!*100</f>
        <v>#REF!</v>
      </c>
      <c r="H16" s="95"/>
      <c r="I16" s="94"/>
      <c r="J16" s="94"/>
      <c r="K16" s="94"/>
      <c r="L16" s="94"/>
      <c r="M16" s="92"/>
      <c r="N16" s="92"/>
    </row>
    <row r="17" spans="1:14" ht="21.75" customHeight="1">
      <c r="A17" s="82" t="s">
        <v>2128</v>
      </c>
      <c r="B17" s="77">
        <f>SUM(B4:B16)</f>
        <v>20770</v>
      </c>
      <c r="C17" s="77">
        <f>SUM(C4:C16)</f>
        <v>21673</v>
      </c>
      <c r="D17" s="243">
        <f>SUM(D4:D16)</f>
        <v>21673</v>
      </c>
      <c r="E17" s="243">
        <f>SUM(E4:E16)</f>
        <v>16540</v>
      </c>
      <c r="F17" s="92">
        <f t="shared" si="0"/>
        <v>76.316153739676096</v>
      </c>
      <c r="G17" s="92">
        <f t="shared" si="1"/>
        <v>-23.683846260323904</v>
      </c>
      <c r="H17" s="82" t="s">
        <v>2129</v>
      </c>
      <c r="I17" s="77">
        <f>SUM(I4:I13)</f>
        <v>21050</v>
      </c>
      <c r="J17" s="77">
        <f>SUM(J4:J13)</f>
        <v>26838</v>
      </c>
      <c r="K17" s="243">
        <f>SUM(K4:K13)</f>
        <v>26190</v>
      </c>
      <c r="L17" s="243">
        <f>SUM(L4:L13)</f>
        <v>23269</v>
      </c>
      <c r="M17" s="92">
        <f t="shared" si="2"/>
        <v>86.7016916312691</v>
      </c>
      <c r="N17" s="92">
        <f t="shared" ref="N17:N24" si="3">(L17-K17)/K17*100</f>
        <v>-11.153111874761359</v>
      </c>
    </row>
    <row r="18" spans="1:14" ht="21.75" customHeight="1">
      <c r="A18" s="76" t="s">
        <v>63</v>
      </c>
      <c r="B18" s="77">
        <v>280</v>
      </c>
      <c r="C18" s="77">
        <f>SUM(C19:C23)</f>
        <v>5582</v>
      </c>
      <c r="D18" s="77">
        <f>D19+D20+D21+D22+D23</f>
        <v>8518</v>
      </c>
      <c r="E18" s="77">
        <f>E19+E20+E21+E22+E23</f>
        <v>27932</v>
      </c>
      <c r="F18" s="92">
        <f t="shared" si="0"/>
        <v>500.39412396990326</v>
      </c>
      <c r="G18" s="92">
        <f t="shared" si="1"/>
        <v>227.9173514909603</v>
      </c>
      <c r="H18" s="76" t="s">
        <v>2083</v>
      </c>
      <c r="I18" s="77"/>
      <c r="J18" s="77">
        <f>SUM(J19:J22)</f>
        <v>417</v>
      </c>
      <c r="K18" s="77">
        <f>K19+K20+K21+K22+K23</f>
        <v>4001</v>
      </c>
      <c r="L18" s="77">
        <f>L19+L20+L21+L22+L23</f>
        <v>21203</v>
      </c>
      <c r="M18" s="92">
        <f t="shared" si="2"/>
        <v>5084.6522781774584</v>
      </c>
      <c r="N18" s="92">
        <f t="shared" si="3"/>
        <v>429.94251437140713</v>
      </c>
    </row>
    <row r="19" spans="1:14" s="59" customFormat="1" ht="21.75" customHeight="1">
      <c r="A19" s="78" t="s">
        <v>2084</v>
      </c>
      <c r="B19" s="77"/>
      <c r="C19" s="77">
        <v>4753</v>
      </c>
      <c r="D19" s="77">
        <v>4753</v>
      </c>
      <c r="E19" s="77">
        <v>9238</v>
      </c>
      <c r="F19" s="92">
        <f>+E19/C19*100</f>
        <v>194.3614559225752</v>
      </c>
      <c r="G19" s="92">
        <f>(E19-D19)/D19*100</f>
        <v>94.361455922575203</v>
      </c>
      <c r="H19" s="78" t="s">
        <v>2085</v>
      </c>
      <c r="I19" s="77"/>
      <c r="J19" s="77"/>
      <c r="K19" s="77"/>
      <c r="L19" s="77"/>
      <c r="M19" s="92"/>
      <c r="N19" s="92"/>
    </row>
    <row r="20" spans="1:14" s="59" customFormat="1" ht="21.75" customHeight="1">
      <c r="A20" s="78" t="s">
        <v>2086</v>
      </c>
      <c r="B20" s="94"/>
      <c r="C20" s="80"/>
      <c r="D20" s="80"/>
      <c r="E20" s="79"/>
      <c r="F20" s="92"/>
      <c r="G20" s="92"/>
      <c r="H20" s="78" t="s">
        <v>2087</v>
      </c>
      <c r="I20" s="77"/>
      <c r="J20" s="77"/>
      <c r="K20" s="77"/>
      <c r="L20" s="77"/>
      <c r="M20" s="92"/>
      <c r="N20" s="92"/>
    </row>
    <row r="21" spans="1:14" ht="21.75" customHeight="1">
      <c r="A21" s="78" t="s">
        <v>2096</v>
      </c>
      <c r="B21" s="77"/>
      <c r="C21" s="77">
        <v>829</v>
      </c>
      <c r="D21" s="77">
        <v>829</v>
      </c>
      <c r="E21" s="77">
        <v>648</v>
      </c>
      <c r="F21" s="92">
        <f t="shared" si="0"/>
        <v>78.166465621230401</v>
      </c>
      <c r="G21" s="92">
        <f t="shared" si="1"/>
        <v>-21.833534378769599</v>
      </c>
      <c r="H21" s="78" t="s">
        <v>2089</v>
      </c>
      <c r="I21" s="77"/>
      <c r="J21" s="77"/>
      <c r="K21" s="77">
        <v>417</v>
      </c>
      <c r="L21" s="77">
        <v>54</v>
      </c>
      <c r="M21" s="92"/>
      <c r="N21" s="92">
        <f t="shared" si="3"/>
        <v>-87.050359712230218</v>
      </c>
    </row>
    <row r="22" spans="1:14" ht="21.75" customHeight="1">
      <c r="A22" s="78" t="s">
        <v>2088</v>
      </c>
      <c r="B22" s="94"/>
      <c r="C22" s="94"/>
      <c r="D22" s="80"/>
      <c r="E22" s="80"/>
      <c r="F22" s="92"/>
      <c r="G22" s="92"/>
      <c r="H22" s="78" t="s">
        <v>2099</v>
      </c>
      <c r="I22" s="77"/>
      <c r="J22" s="77">
        <v>417</v>
      </c>
      <c r="K22" s="77">
        <v>648</v>
      </c>
      <c r="L22" s="77">
        <v>3103</v>
      </c>
      <c r="M22" s="92">
        <f t="shared" si="2"/>
        <v>744.12470023980813</v>
      </c>
      <c r="N22" s="92">
        <f t="shared" si="3"/>
        <v>378.85802469135803</v>
      </c>
    </row>
    <row r="23" spans="1:14" ht="21.75" customHeight="1">
      <c r="A23" s="78" t="s">
        <v>2130</v>
      </c>
      <c r="B23" s="77"/>
      <c r="C23" s="77"/>
      <c r="D23" s="77">
        <v>2936</v>
      </c>
      <c r="E23" s="77">
        <v>18046</v>
      </c>
      <c r="F23" s="92"/>
      <c r="G23" s="92"/>
      <c r="H23" s="81" t="s">
        <v>2131</v>
      </c>
      <c r="I23" s="77"/>
      <c r="J23" s="77"/>
      <c r="K23" s="77">
        <v>2936</v>
      </c>
      <c r="L23" s="77">
        <v>18046</v>
      </c>
      <c r="M23" s="92"/>
      <c r="N23" s="92"/>
    </row>
    <row r="24" spans="1:14" ht="21.75" customHeight="1">
      <c r="A24" s="82" t="s">
        <v>2132</v>
      </c>
      <c r="B24" s="77">
        <f>SUM(B17:B18)</f>
        <v>21050</v>
      </c>
      <c r="C24" s="77">
        <f>SUM(C17:C18)</f>
        <v>27255</v>
      </c>
      <c r="D24" s="77">
        <f>D17+D18</f>
        <v>30191</v>
      </c>
      <c r="E24" s="77">
        <f>E17+E18</f>
        <v>44472</v>
      </c>
      <c r="F24" s="92">
        <f t="shared" si="0"/>
        <v>163.17006053935057</v>
      </c>
      <c r="G24" s="92">
        <f t="shared" si="1"/>
        <v>47.302176145208833</v>
      </c>
      <c r="H24" s="82" t="s">
        <v>2133</v>
      </c>
      <c r="I24" s="77">
        <f>SUM(I17:I18)</f>
        <v>21050</v>
      </c>
      <c r="J24" s="77">
        <f>SUM(J17:J18)</f>
        <v>27255</v>
      </c>
      <c r="K24" s="77">
        <f>K17+K18</f>
        <v>30191</v>
      </c>
      <c r="L24" s="77">
        <f>L17+L18</f>
        <v>44472</v>
      </c>
      <c r="M24" s="92">
        <f t="shared" si="2"/>
        <v>163.17006053935057</v>
      </c>
      <c r="N24" s="92">
        <f t="shared" si="3"/>
        <v>47.302176145208833</v>
      </c>
    </row>
    <row r="25" spans="1:14">
      <c r="I25" s="87"/>
      <c r="L25" s="87"/>
    </row>
    <row r="26" spans="1:14">
      <c r="B26" s="87"/>
      <c r="C26" s="87"/>
      <c r="D26" s="87"/>
      <c r="J26" s="98"/>
    </row>
  </sheetData>
  <mergeCells count="2">
    <mergeCell ref="A1:N1"/>
    <mergeCell ref="M2:N2"/>
  </mergeCells>
  <phoneticPr fontId="38" type="noConversion"/>
  <pageMargins left="0.69930555555555596" right="0.69930555555555596" top="0.75" bottom="0.75" header="0.3" footer="0.3"/>
</worksheet>
</file>

<file path=xl/worksheets/sheet8.xml><?xml version="1.0" encoding="utf-8"?>
<worksheet xmlns="http://schemas.openxmlformats.org/spreadsheetml/2006/main" xmlns:r="http://schemas.openxmlformats.org/officeDocument/2006/relationships">
  <dimension ref="A1:E254"/>
  <sheetViews>
    <sheetView showZeros="0" topLeftCell="A226" workbookViewId="0">
      <selection activeCell="H243" sqref="H243"/>
    </sheetView>
  </sheetViews>
  <sheetFormatPr defaultColWidth="9" defaultRowHeight="14.25"/>
  <cols>
    <col min="1" max="1" width="42.125" style="61" customWidth="1"/>
    <col min="2" max="2" width="16.5" style="62" customWidth="1"/>
    <col min="3" max="3" width="48.625" style="63" customWidth="1"/>
    <col min="4" max="4" width="16.5" style="62" customWidth="1"/>
    <col min="5" max="256" width="9" style="61"/>
    <col min="257" max="257" width="40.875" style="61" customWidth="1"/>
    <col min="258" max="258" width="16.5" style="61" customWidth="1"/>
    <col min="259" max="259" width="48.625" style="61" customWidth="1"/>
    <col min="260" max="260" width="16.5" style="61" customWidth="1"/>
    <col min="261" max="512" width="9" style="61"/>
    <col min="513" max="513" width="40.875" style="61" customWidth="1"/>
    <col min="514" max="514" width="16.5" style="61" customWidth="1"/>
    <col min="515" max="515" width="48.625" style="61" customWidth="1"/>
    <col min="516" max="516" width="16.5" style="61" customWidth="1"/>
    <col min="517" max="768" width="9" style="61"/>
    <col min="769" max="769" width="40.875" style="61" customWidth="1"/>
    <col min="770" max="770" width="16.5" style="61" customWidth="1"/>
    <col min="771" max="771" width="48.625" style="61" customWidth="1"/>
    <col min="772" max="772" width="16.5" style="61" customWidth="1"/>
    <col min="773" max="1024" width="9" style="61"/>
    <col min="1025" max="1025" width="40.875" style="61" customWidth="1"/>
    <col min="1026" max="1026" width="16.5" style="61" customWidth="1"/>
    <col min="1027" max="1027" width="48.625" style="61" customWidth="1"/>
    <col min="1028" max="1028" width="16.5" style="61" customWidth="1"/>
    <col min="1029" max="1280" width="9" style="61"/>
    <col min="1281" max="1281" width="40.875" style="61" customWidth="1"/>
    <col min="1282" max="1282" width="16.5" style="61" customWidth="1"/>
    <col min="1283" max="1283" width="48.625" style="61" customWidth="1"/>
    <col min="1284" max="1284" width="16.5" style="61" customWidth="1"/>
    <col min="1285" max="1536" width="9" style="61"/>
    <col min="1537" max="1537" width="40.875" style="61" customWidth="1"/>
    <col min="1538" max="1538" width="16.5" style="61" customWidth="1"/>
    <col min="1539" max="1539" width="48.625" style="61" customWidth="1"/>
    <col min="1540" max="1540" width="16.5" style="61" customWidth="1"/>
    <col min="1541" max="1792" width="9" style="61"/>
    <col min="1793" max="1793" width="40.875" style="61" customWidth="1"/>
    <col min="1794" max="1794" width="16.5" style="61" customWidth="1"/>
    <col min="1795" max="1795" width="48.625" style="61" customWidth="1"/>
    <col min="1796" max="1796" width="16.5" style="61" customWidth="1"/>
    <col min="1797" max="2048" width="9" style="61"/>
    <col min="2049" max="2049" width="40.875" style="61" customWidth="1"/>
    <col min="2050" max="2050" width="16.5" style="61" customWidth="1"/>
    <col min="2051" max="2051" width="48.625" style="61" customWidth="1"/>
    <col min="2052" max="2052" width="16.5" style="61" customWidth="1"/>
    <col min="2053" max="2304" width="9" style="61"/>
    <col min="2305" max="2305" width="40.875" style="61" customWidth="1"/>
    <col min="2306" max="2306" width="16.5" style="61" customWidth="1"/>
    <col min="2307" max="2307" width="48.625" style="61" customWidth="1"/>
    <col min="2308" max="2308" width="16.5" style="61" customWidth="1"/>
    <col min="2309" max="2560" width="9" style="61"/>
    <col min="2561" max="2561" width="40.875" style="61" customWidth="1"/>
    <col min="2562" max="2562" width="16.5" style="61" customWidth="1"/>
    <col min="2563" max="2563" width="48.625" style="61" customWidth="1"/>
    <col min="2564" max="2564" width="16.5" style="61" customWidth="1"/>
    <col min="2565" max="2816" width="9" style="61"/>
    <col min="2817" max="2817" width="40.875" style="61" customWidth="1"/>
    <col min="2818" max="2818" width="16.5" style="61" customWidth="1"/>
    <col min="2819" max="2819" width="48.625" style="61" customWidth="1"/>
    <col min="2820" max="2820" width="16.5" style="61" customWidth="1"/>
    <col min="2821" max="3072" width="9" style="61"/>
    <col min="3073" max="3073" width="40.875" style="61" customWidth="1"/>
    <col min="3074" max="3074" width="16.5" style="61" customWidth="1"/>
    <col min="3075" max="3075" width="48.625" style="61" customWidth="1"/>
    <col min="3076" max="3076" width="16.5" style="61" customWidth="1"/>
    <col min="3077" max="3328" width="9" style="61"/>
    <col min="3329" max="3329" width="40.875" style="61" customWidth="1"/>
    <col min="3330" max="3330" width="16.5" style="61" customWidth="1"/>
    <col min="3331" max="3331" width="48.625" style="61" customWidth="1"/>
    <col min="3332" max="3332" width="16.5" style="61" customWidth="1"/>
    <col min="3333" max="3584" width="9" style="61"/>
    <col min="3585" max="3585" width="40.875" style="61" customWidth="1"/>
    <col min="3586" max="3586" width="16.5" style="61" customWidth="1"/>
    <col min="3587" max="3587" width="48.625" style="61" customWidth="1"/>
    <col min="3588" max="3588" width="16.5" style="61" customWidth="1"/>
    <col min="3589" max="3840" width="9" style="61"/>
    <col min="3841" max="3841" width="40.875" style="61" customWidth="1"/>
    <col min="3842" max="3842" width="16.5" style="61" customWidth="1"/>
    <col min="3843" max="3843" width="48.625" style="61" customWidth="1"/>
    <col min="3844" max="3844" width="16.5" style="61" customWidth="1"/>
    <col min="3845" max="4096" width="9" style="61"/>
    <col min="4097" max="4097" width="40.875" style="61" customWidth="1"/>
    <col min="4098" max="4098" width="16.5" style="61" customWidth="1"/>
    <col min="4099" max="4099" width="48.625" style="61" customWidth="1"/>
    <col min="4100" max="4100" width="16.5" style="61" customWidth="1"/>
    <col min="4101" max="4352" width="9" style="61"/>
    <col min="4353" max="4353" width="40.875" style="61" customWidth="1"/>
    <col min="4354" max="4354" width="16.5" style="61" customWidth="1"/>
    <col min="4355" max="4355" width="48.625" style="61" customWidth="1"/>
    <col min="4356" max="4356" width="16.5" style="61" customWidth="1"/>
    <col min="4357" max="4608" width="9" style="61"/>
    <col min="4609" max="4609" width="40.875" style="61" customWidth="1"/>
    <col min="4610" max="4610" width="16.5" style="61" customWidth="1"/>
    <col min="4611" max="4611" width="48.625" style="61" customWidth="1"/>
    <col min="4612" max="4612" width="16.5" style="61" customWidth="1"/>
    <col min="4613" max="4864" width="9" style="61"/>
    <col min="4865" max="4865" width="40.875" style="61" customWidth="1"/>
    <col min="4866" max="4866" width="16.5" style="61" customWidth="1"/>
    <col min="4867" max="4867" width="48.625" style="61" customWidth="1"/>
    <col min="4868" max="4868" width="16.5" style="61" customWidth="1"/>
    <col min="4869" max="5120" width="9" style="61"/>
    <col min="5121" max="5121" width="40.875" style="61" customWidth="1"/>
    <col min="5122" max="5122" width="16.5" style="61" customWidth="1"/>
    <col min="5123" max="5123" width="48.625" style="61" customWidth="1"/>
    <col min="5124" max="5124" width="16.5" style="61" customWidth="1"/>
    <col min="5125" max="5376" width="9" style="61"/>
    <col min="5377" max="5377" width="40.875" style="61" customWidth="1"/>
    <col min="5378" max="5378" width="16.5" style="61" customWidth="1"/>
    <col min="5379" max="5379" width="48.625" style="61" customWidth="1"/>
    <col min="5380" max="5380" width="16.5" style="61" customWidth="1"/>
    <col min="5381" max="5632" width="9" style="61"/>
    <col min="5633" max="5633" width="40.875" style="61" customWidth="1"/>
    <col min="5634" max="5634" width="16.5" style="61" customWidth="1"/>
    <col min="5635" max="5635" width="48.625" style="61" customWidth="1"/>
    <col min="5636" max="5636" width="16.5" style="61" customWidth="1"/>
    <col min="5637" max="5888" width="9" style="61"/>
    <col min="5889" max="5889" width="40.875" style="61" customWidth="1"/>
    <col min="5890" max="5890" width="16.5" style="61" customWidth="1"/>
    <col min="5891" max="5891" width="48.625" style="61" customWidth="1"/>
    <col min="5892" max="5892" width="16.5" style="61" customWidth="1"/>
    <col min="5893" max="6144" width="9" style="61"/>
    <col min="6145" max="6145" width="40.875" style="61" customWidth="1"/>
    <col min="6146" max="6146" width="16.5" style="61" customWidth="1"/>
    <col min="6147" max="6147" width="48.625" style="61" customWidth="1"/>
    <col min="6148" max="6148" width="16.5" style="61" customWidth="1"/>
    <col min="6149" max="6400" width="9" style="61"/>
    <col min="6401" max="6401" width="40.875" style="61" customWidth="1"/>
    <col min="6402" max="6402" width="16.5" style="61" customWidth="1"/>
    <col min="6403" max="6403" width="48.625" style="61" customWidth="1"/>
    <col min="6404" max="6404" width="16.5" style="61" customWidth="1"/>
    <col min="6405" max="6656" width="9" style="61"/>
    <col min="6657" max="6657" width="40.875" style="61" customWidth="1"/>
    <col min="6658" max="6658" width="16.5" style="61" customWidth="1"/>
    <col min="6659" max="6659" width="48.625" style="61" customWidth="1"/>
    <col min="6660" max="6660" width="16.5" style="61" customWidth="1"/>
    <col min="6661" max="6912" width="9" style="61"/>
    <col min="6913" max="6913" width="40.875" style="61" customWidth="1"/>
    <col min="6914" max="6914" width="16.5" style="61" customWidth="1"/>
    <col min="6915" max="6915" width="48.625" style="61" customWidth="1"/>
    <col min="6916" max="6916" width="16.5" style="61" customWidth="1"/>
    <col min="6917" max="7168" width="9" style="61"/>
    <col min="7169" max="7169" width="40.875" style="61" customWidth="1"/>
    <col min="7170" max="7170" width="16.5" style="61" customWidth="1"/>
    <col min="7171" max="7171" width="48.625" style="61" customWidth="1"/>
    <col min="7172" max="7172" width="16.5" style="61" customWidth="1"/>
    <col min="7173" max="7424" width="9" style="61"/>
    <col min="7425" max="7425" width="40.875" style="61" customWidth="1"/>
    <col min="7426" max="7426" width="16.5" style="61" customWidth="1"/>
    <col min="7427" max="7427" width="48.625" style="61" customWidth="1"/>
    <col min="7428" max="7428" width="16.5" style="61" customWidth="1"/>
    <col min="7429" max="7680" width="9" style="61"/>
    <col min="7681" max="7681" width="40.875" style="61" customWidth="1"/>
    <col min="7682" max="7682" width="16.5" style="61" customWidth="1"/>
    <col min="7683" max="7683" width="48.625" style="61" customWidth="1"/>
    <col min="7684" max="7684" width="16.5" style="61" customWidth="1"/>
    <col min="7685" max="7936" width="9" style="61"/>
    <col min="7937" max="7937" width="40.875" style="61" customWidth="1"/>
    <col min="7938" max="7938" width="16.5" style="61" customWidth="1"/>
    <col min="7939" max="7939" width="48.625" style="61" customWidth="1"/>
    <col min="7940" max="7940" width="16.5" style="61" customWidth="1"/>
    <col min="7941" max="8192" width="9" style="61"/>
    <col min="8193" max="8193" width="40.875" style="61" customWidth="1"/>
    <col min="8194" max="8194" width="16.5" style="61" customWidth="1"/>
    <col min="8195" max="8195" width="48.625" style="61" customWidth="1"/>
    <col min="8196" max="8196" width="16.5" style="61" customWidth="1"/>
    <col min="8197" max="8448" width="9" style="61"/>
    <col min="8449" max="8449" width="40.875" style="61" customWidth="1"/>
    <col min="8450" max="8450" width="16.5" style="61" customWidth="1"/>
    <col min="8451" max="8451" width="48.625" style="61" customWidth="1"/>
    <col min="8452" max="8452" width="16.5" style="61" customWidth="1"/>
    <col min="8453" max="8704" width="9" style="61"/>
    <col min="8705" max="8705" width="40.875" style="61" customWidth="1"/>
    <col min="8706" max="8706" width="16.5" style="61" customWidth="1"/>
    <col min="8707" max="8707" width="48.625" style="61" customWidth="1"/>
    <col min="8708" max="8708" width="16.5" style="61" customWidth="1"/>
    <col min="8709" max="8960" width="9" style="61"/>
    <col min="8961" max="8961" width="40.875" style="61" customWidth="1"/>
    <col min="8962" max="8962" width="16.5" style="61" customWidth="1"/>
    <col min="8963" max="8963" width="48.625" style="61" customWidth="1"/>
    <col min="8964" max="8964" width="16.5" style="61" customWidth="1"/>
    <col min="8965" max="9216" width="9" style="61"/>
    <col min="9217" max="9217" width="40.875" style="61" customWidth="1"/>
    <col min="9218" max="9218" width="16.5" style="61" customWidth="1"/>
    <col min="9219" max="9219" width="48.625" style="61" customWidth="1"/>
    <col min="9220" max="9220" width="16.5" style="61" customWidth="1"/>
    <col min="9221" max="9472" width="9" style="61"/>
    <col min="9473" max="9473" width="40.875" style="61" customWidth="1"/>
    <col min="9474" max="9474" width="16.5" style="61" customWidth="1"/>
    <col min="9475" max="9475" width="48.625" style="61" customWidth="1"/>
    <col min="9476" max="9476" width="16.5" style="61" customWidth="1"/>
    <col min="9477" max="9728" width="9" style="61"/>
    <col min="9729" max="9729" width="40.875" style="61" customWidth="1"/>
    <col min="9730" max="9730" width="16.5" style="61" customWidth="1"/>
    <col min="9731" max="9731" width="48.625" style="61" customWidth="1"/>
    <col min="9732" max="9732" width="16.5" style="61" customWidth="1"/>
    <col min="9733" max="9984" width="9" style="61"/>
    <col min="9985" max="9985" width="40.875" style="61" customWidth="1"/>
    <col min="9986" max="9986" width="16.5" style="61" customWidth="1"/>
    <col min="9987" max="9987" width="48.625" style="61" customWidth="1"/>
    <col min="9988" max="9988" width="16.5" style="61" customWidth="1"/>
    <col min="9989" max="10240" width="9" style="61"/>
    <col min="10241" max="10241" width="40.875" style="61" customWidth="1"/>
    <col min="10242" max="10242" width="16.5" style="61" customWidth="1"/>
    <col min="10243" max="10243" width="48.625" style="61" customWidth="1"/>
    <col min="10244" max="10244" width="16.5" style="61" customWidth="1"/>
    <col min="10245" max="10496" width="9" style="61"/>
    <col min="10497" max="10497" width="40.875" style="61" customWidth="1"/>
    <col min="10498" max="10498" width="16.5" style="61" customWidth="1"/>
    <col min="10499" max="10499" width="48.625" style="61" customWidth="1"/>
    <col min="10500" max="10500" width="16.5" style="61" customWidth="1"/>
    <col min="10501" max="10752" width="9" style="61"/>
    <col min="10753" max="10753" width="40.875" style="61" customWidth="1"/>
    <col min="10754" max="10754" width="16.5" style="61" customWidth="1"/>
    <col min="10755" max="10755" width="48.625" style="61" customWidth="1"/>
    <col min="10756" max="10756" width="16.5" style="61" customWidth="1"/>
    <col min="10757" max="11008" width="9" style="61"/>
    <col min="11009" max="11009" width="40.875" style="61" customWidth="1"/>
    <col min="11010" max="11010" width="16.5" style="61" customWidth="1"/>
    <col min="11011" max="11011" width="48.625" style="61" customWidth="1"/>
    <col min="11012" max="11012" width="16.5" style="61" customWidth="1"/>
    <col min="11013" max="11264" width="9" style="61"/>
    <col min="11265" max="11265" width="40.875" style="61" customWidth="1"/>
    <col min="11266" max="11266" width="16.5" style="61" customWidth="1"/>
    <col min="11267" max="11267" width="48.625" style="61" customWidth="1"/>
    <col min="11268" max="11268" width="16.5" style="61" customWidth="1"/>
    <col min="11269" max="11520" width="9" style="61"/>
    <col min="11521" max="11521" width="40.875" style="61" customWidth="1"/>
    <col min="11522" max="11522" width="16.5" style="61" customWidth="1"/>
    <col min="11523" max="11523" width="48.625" style="61" customWidth="1"/>
    <col min="11524" max="11524" width="16.5" style="61" customWidth="1"/>
    <col min="11525" max="11776" width="9" style="61"/>
    <col min="11777" max="11777" width="40.875" style="61" customWidth="1"/>
    <col min="11778" max="11778" width="16.5" style="61" customWidth="1"/>
    <col min="11779" max="11779" width="48.625" style="61" customWidth="1"/>
    <col min="11780" max="11780" width="16.5" style="61" customWidth="1"/>
    <col min="11781" max="12032" width="9" style="61"/>
    <col min="12033" max="12033" width="40.875" style="61" customWidth="1"/>
    <col min="12034" max="12034" width="16.5" style="61" customWidth="1"/>
    <col min="12035" max="12035" width="48.625" style="61" customWidth="1"/>
    <col min="12036" max="12036" width="16.5" style="61" customWidth="1"/>
    <col min="12037" max="12288" width="9" style="61"/>
    <col min="12289" max="12289" width="40.875" style="61" customWidth="1"/>
    <col min="12290" max="12290" width="16.5" style="61" customWidth="1"/>
    <col min="12291" max="12291" width="48.625" style="61" customWidth="1"/>
    <col min="12292" max="12292" width="16.5" style="61" customWidth="1"/>
    <col min="12293" max="12544" width="9" style="61"/>
    <col min="12545" max="12545" width="40.875" style="61" customWidth="1"/>
    <col min="12546" max="12546" width="16.5" style="61" customWidth="1"/>
    <col min="12547" max="12547" width="48.625" style="61" customWidth="1"/>
    <col min="12548" max="12548" width="16.5" style="61" customWidth="1"/>
    <col min="12549" max="12800" width="9" style="61"/>
    <col min="12801" max="12801" width="40.875" style="61" customWidth="1"/>
    <col min="12802" max="12802" width="16.5" style="61" customWidth="1"/>
    <col min="12803" max="12803" width="48.625" style="61" customWidth="1"/>
    <col min="12804" max="12804" width="16.5" style="61" customWidth="1"/>
    <col min="12805" max="13056" width="9" style="61"/>
    <col min="13057" max="13057" width="40.875" style="61" customWidth="1"/>
    <col min="13058" max="13058" width="16.5" style="61" customWidth="1"/>
    <col min="13059" max="13059" width="48.625" style="61" customWidth="1"/>
    <col min="13060" max="13060" width="16.5" style="61" customWidth="1"/>
    <col min="13061" max="13312" width="9" style="61"/>
    <col min="13313" max="13313" width="40.875" style="61" customWidth="1"/>
    <col min="13314" max="13314" width="16.5" style="61" customWidth="1"/>
    <col min="13315" max="13315" width="48.625" style="61" customWidth="1"/>
    <col min="13316" max="13316" width="16.5" style="61" customWidth="1"/>
    <col min="13317" max="13568" width="9" style="61"/>
    <col min="13569" max="13569" width="40.875" style="61" customWidth="1"/>
    <col min="13570" max="13570" width="16.5" style="61" customWidth="1"/>
    <col min="13571" max="13571" width="48.625" style="61" customWidth="1"/>
    <col min="13572" max="13572" width="16.5" style="61" customWidth="1"/>
    <col min="13573" max="13824" width="9" style="61"/>
    <col min="13825" max="13825" width="40.875" style="61" customWidth="1"/>
    <col min="13826" max="13826" width="16.5" style="61" customWidth="1"/>
    <col min="13827" max="13827" width="48.625" style="61" customWidth="1"/>
    <col min="13828" max="13828" width="16.5" style="61" customWidth="1"/>
    <col min="13829" max="14080" width="9" style="61"/>
    <col min="14081" max="14081" width="40.875" style="61" customWidth="1"/>
    <col min="14082" max="14082" width="16.5" style="61" customWidth="1"/>
    <col min="14083" max="14083" width="48.625" style="61" customWidth="1"/>
    <col min="14084" max="14084" width="16.5" style="61" customWidth="1"/>
    <col min="14085" max="14336" width="9" style="61"/>
    <col min="14337" max="14337" width="40.875" style="61" customWidth="1"/>
    <col min="14338" max="14338" width="16.5" style="61" customWidth="1"/>
    <col min="14339" max="14339" width="48.625" style="61" customWidth="1"/>
    <col min="14340" max="14340" width="16.5" style="61" customWidth="1"/>
    <col min="14341" max="14592" width="9" style="61"/>
    <col min="14593" max="14593" width="40.875" style="61" customWidth="1"/>
    <col min="14594" max="14594" width="16.5" style="61" customWidth="1"/>
    <col min="14595" max="14595" width="48.625" style="61" customWidth="1"/>
    <col min="14596" max="14596" width="16.5" style="61" customWidth="1"/>
    <col min="14597" max="14848" width="9" style="61"/>
    <col min="14849" max="14849" width="40.875" style="61" customWidth="1"/>
    <col min="14850" max="14850" width="16.5" style="61" customWidth="1"/>
    <col min="14851" max="14851" width="48.625" style="61" customWidth="1"/>
    <col min="14852" max="14852" width="16.5" style="61" customWidth="1"/>
    <col min="14853" max="15104" width="9" style="61"/>
    <col min="15105" max="15105" width="40.875" style="61" customWidth="1"/>
    <col min="15106" max="15106" width="16.5" style="61" customWidth="1"/>
    <col min="15107" max="15107" width="48.625" style="61" customWidth="1"/>
    <col min="15108" max="15108" width="16.5" style="61" customWidth="1"/>
    <col min="15109" max="15360" width="9" style="61"/>
    <col min="15361" max="15361" width="40.875" style="61" customWidth="1"/>
    <col min="15362" max="15362" width="16.5" style="61" customWidth="1"/>
    <col min="15363" max="15363" width="48.625" style="61" customWidth="1"/>
    <col min="15364" max="15364" width="16.5" style="61" customWidth="1"/>
    <col min="15365" max="15616" width="9" style="61"/>
    <col min="15617" max="15617" width="40.875" style="61" customWidth="1"/>
    <col min="15618" max="15618" width="16.5" style="61" customWidth="1"/>
    <col min="15619" max="15619" width="48.625" style="61" customWidth="1"/>
    <col min="15620" max="15620" width="16.5" style="61" customWidth="1"/>
    <col min="15621" max="15872" width="9" style="61"/>
    <col min="15873" max="15873" width="40.875" style="61" customWidth="1"/>
    <col min="15874" max="15874" width="16.5" style="61" customWidth="1"/>
    <col min="15875" max="15875" width="48.625" style="61" customWidth="1"/>
    <col min="15876" max="15876" width="16.5" style="61" customWidth="1"/>
    <col min="15877" max="16128" width="9" style="61"/>
    <col min="16129" max="16129" width="40.875" style="61" customWidth="1"/>
    <col min="16130" max="16130" width="16.5" style="61" customWidth="1"/>
    <col min="16131" max="16131" width="48.625" style="61" customWidth="1"/>
    <col min="16132" max="16132" width="16.5" style="61" customWidth="1"/>
    <col min="16133" max="16384" width="9" style="61"/>
  </cols>
  <sheetData>
    <row r="1" spans="1:4" ht="32.1" customHeight="1">
      <c r="A1" s="275" t="s">
        <v>3025</v>
      </c>
      <c r="B1" s="275"/>
      <c r="C1" s="275"/>
      <c r="D1" s="275"/>
    </row>
    <row r="2" spans="1:4" ht="24" customHeight="1">
      <c r="A2" s="61" t="s">
        <v>2134</v>
      </c>
      <c r="D2" s="62" t="s">
        <v>108</v>
      </c>
    </row>
    <row r="3" spans="1:4" s="58" customFormat="1" ht="18" customHeight="1">
      <c r="A3" s="276" t="s">
        <v>427</v>
      </c>
      <c r="B3" s="276"/>
      <c r="C3" s="276" t="s">
        <v>2135</v>
      </c>
      <c r="D3" s="276"/>
    </row>
    <row r="4" spans="1:4" s="59" customFormat="1" ht="18" customHeight="1">
      <c r="A4" s="64" t="s">
        <v>6</v>
      </c>
      <c r="B4" s="64" t="s">
        <v>194</v>
      </c>
      <c r="C4" s="64" t="s">
        <v>6</v>
      </c>
      <c r="D4" s="64" t="s">
        <v>194</v>
      </c>
    </row>
    <row r="5" spans="1:4" ht="18" customHeight="1">
      <c r="A5" s="65" t="s">
        <v>2136</v>
      </c>
      <c r="B5" s="66">
        <v>0</v>
      </c>
      <c r="C5" s="65" t="s">
        <v>2137</v>
      </c>
      <c r="D5" s="66">
        <f t="shared" ref="D5" si="0">SUM(D6:D11)</f>
        <v>0</v>
      </c>
    </row>
    <row r="6" spans="1:4" ht="18" customHeight="1">
      <c r="A6" s="65"/>
      <c r="B6" s="66"/>
      <c r="C6" s="67" t="s">
        <v>2138</v>
      </c>
      <c r="D6" s="66">
        <v>0</v>
      </c>
    </row>
    <row r="7" spans="1:4" ht="18" customHeight="1">
      <c r="A7" s="65"/>
      <c r="B7" s="66"/>
      <c r="C7" s="67" t="s">
        <v>2139</v>
      </c>
      <c r="D7" s="66">
        <v>0</v>
      </c>
    </row>
    <row r="8" spans="1:4" ht="18" customHeight="1">
      <c r="A8" s="65"/>
      <c r="B8" s="66"/>
      <c r="C8" s="67" t="s">
        <v>2140</v>
      </c>
      <c r="D8" s="66">
        <v>0</v>
      </c>
    </row>
    <row r="9" spans="1:4" ht="18" customHeight="1">
      <c r="A9" s="65"/>
      <c r="B9" s="66"/>
      <c r="C9" s="67" t="s">
        <v>2141</v>
      </c>
      <c r="D9" s="66">
        <v>0</v>
      </c>
    </row>
    <row r="10" spans="1:4" ht="18" customHeight="1">
      <c r="A10" s="65"/>
      <c r="B10" s="66"/>
      <c r="C10" s="67" t="s">
        <v>2142</v>
      </c>
      <c r="D10" s="66">
        <v>0</v>
      </c>
    </row>
    <row r="11" spans="1:4" ht="18" customHeight="1">
      <c r="A11" s="65"/>
      <c r="B11" s="66"/>
      <c r="C11" s="67" t="s">
        <v>2143</v>
      </c>
      <c r="D11" s="68">
        <v>0</v>
      </c>
    </row>
    <row r="12" spans="1:4" ht="18" customHeight="1">
      <c r="A12" s="65" t="s">
        <v>2144</v>
      </c>
      <c r="B12" s="66">
        <v>0</v>
      </c>
      <c r="C12" s="65" t="s">
        <v>2145</v>
      </c>
      <c r="D12" s="215">
        <f t="shared" ref="D12" si="1">SUM(D13,D18,D19)</f>
        <v>64</v>
      </c>
    </row>
    <row r="13" spans="1:4" ht="18" customHeight="1">
      <c r="A13" s="65"/>
      <c r="B13" s="66"/>
      <c r="C13" s="65" t="s">
        <v>2146</v>
      </c>
      <c r="D13" s="66">
        <f t="shared" ref="D13" si="2">SUM(D14:D17)</f>
        <v>64</v>
      </c>
    </row>
    <row r="14" spans="1:4" ht="18" customHeight="1">
      <c r="A14" s="65"/>
      <c r="B14" s="66"/>
      <c r="C14" s="67" t="s">
        <v>2147</v>
      </c>
      <c r="D14" s="66">
        <v>0</v>
      </c>
    </row>
    <row r="15" spans="1:4" ht="18" customHeight="1">
      <c r="A15" s="67"/>
      <c r="B15" s="66"/>
      <c r="C15" s="67" t="s">
        <v>2148</v>
      </c>
      <c r="D15" s="66"/>
    </row>
    <row r="16" spans="1:4" ht="18" customHeight="1">
      <c r="A16" s="67"/>
      <c r="B16" s="66"/>
      <c r="C16" s="67" t="s">
        <v>2149</v>
      </c>
      <c r="D16" s="66">
        <v>0</v>
      </c>
    </row>
    <row r="17" spans="1:4" ht="18" customHeight="1">
      <c r="A17" s="67"/>
      <c r="B17" s="66"/>
      <c r="C17" s="67" t="s">
        <v>2150</v>
      </c>
      <c r="D17" s="66">
        <v>64</v>
      </c>
    </row>
    <row r="18" spans="1:4" ht="18" customHeight="1">
      <c r="A18" s="67"/>
      <c r="B18" s="66"/>
      <c r="C18" s="65" t="s">
        <v>2151</v>
      </c>
      <c r="D18" s="66">
        <v>0</v>
      </c>
    </row>
    <row r="19" spans="1:4" ht="18" customHeight="1">
      <c r="A19" s="67"/>
      <c r="B19" s="66"/>
      <c r="C19" s="65" t="s">
        <v>2152</v>
      </c>
      <c r="D19" s="68">
        <v>0</v>
      </c>
    </row>
    <row r="20" spans="1:4" ht="18" customHeight="1">
      <c r="A20" s="65" t="s">
        <v>2153</v>
      </c>
      <c r="B20" s="66">
        <v>0</v>
      </c>
      <c r="C20" s="65" t="s">
        <v>2154</v>
      </c>
      <c r="D20" s="215">
        <f t="shared" ref="D20" si="3">SUM(D21:D23)</f>
        <v>718</v>
      </c>
    </row>
    <row r="21" spans="1:4" ht="18" customHeight="1">
      <c r="A21" s="65"/>
      <c r="B21" s="66"/>
      <c r="C21" s="67" t="s">
        <v>2155</v>
      </c>
      <c r="D21" s="66">
        <v>342</v>
      </c>
    </row>
    <row r="22" spans="1:4" ht="18" customHeight="1">
      <c r="A22" s="65"/>
      <c r="B22" s="66"/>
      <c r="C22" s="67" t="s">
        <v>2156</v>
      </c>
      <c r="D22" s="66">
        <v>364</v>
      </c>
    </row>
    <row r="23" spans="1:4" ht="18" customHeight="1">
      <c r="A23" s="65"/>
      <c r="B23" s="66"/>
      <c r="C23" s="67" t="s">
        <v>2157</v>
      </c>
      <c r="D23" s="68">
        <v>12</v>
      </c>
    </row>
    <row r="24" spans="1:4" ht="18" customHeight="1">
      <c r="A24" s="65" t="s">
        <v>2158</v>
      </c>
      <c r="B24" s="66">
        <v>0</v>
      </c>
      <c r="C24" s="65" t="s">
        <v>2159</v>
      </c>
      <c r="D24" s="215">
        <f t="shared" ref="D24" si="4">SUM(D25,D29,D30)</f>
        <v>27</v>
      </c>
    </row>
    <row r="25" spans="1:4" ht="18" customHeight="1">
      <c r="A25" s="65"/>
      <c r="B25" s="66"/>
      <c r="C25" s="65" t="s">
        <v>2160</v>
      </c>
      <c r="D25" s="66">
        <f t="shared" ref="D25" si="5">SUM(D26:D28)</f>
        <v>27</v>
      </c>
    </row>
    <row r="26" spans="1:4" ht="18" customHeight="1">
      <c r="A26" s="65"/>
      <c r="B26" s="66"/>
      <c r="C26" s="67" t="s">
        <v>2161</v>
      </c>
      <c r="D26" s="66">
        <v>0</v>
      </c>
    </row>
    <row r="27" spans="1:4" ht="18" customHeight="1">
      <c r="A27" s="65"/>
      <c r="B27" s="66"/>
      <c r="C27" s="67" t="s">
        <v>2162</v>
      </c>
      <c r="D27" s="66">
        <v>27</v>
      </c>
    </row>
    <row r="28" spans="1:4" s="60" customFormat="1" ht="18" customHeight="1">
      <c r="A28" s="65"/>
      <c r="B28" s="66"/>
      <c r="C28" s="67" t="s">
        <v>2163</v>
      </c>
      <c r="D28" s="66">
        <v>0</v>
      </c>
    </row>
    <row r="29" spans="1:4" s="58" customFormat="1" ht="18" customHeight="1">
      <c r="A29" s="65"/>
      <c r="B29" s="66"/>
      <c r="C29" s="65" t="s">
        <v>2164</v>
      </c>
      <c r="D29" s="66">
        <v>0</v>
      </c>
    </row>
    <row r="30" spans="1:4" ht="18" customHeight="1">
      <c r="A30" s="65"/>
      <c r="B30" s="66"/>
      <c r="C30" s="65" t="s">
        <v>2165</v>
      </c>
      <c r="D30" s="68">
        <v>0</v>
      </c>
    </row>
    <row r="31" spans="1:4" ht="18" customHeight="1">
      <c r="A31" s="65" t="s">
        <v>2166</v>
      </c>
      <c r="B31" s="66">
        <v>0</v>
      </c>
      <c r="C31" s="65" t="s">
        <v>2167</v>
      </c>
      <c r="D31" s="66">
        <f t="shared" ref="D31" si="6">SUM(D32:D35)</f>
        <v>0</v>
      </c>
    </row>
    <row r="32" spans="1:4" ht="18" customHeight="1">
      <c r="A32" s="65"/>
      <c r="B32" s="69"/>
      <c r="C32" s="67" t="s">
        <v>2168</v>
      </c>
      <c r="D32" s="66">
        <v>0</v>
      </c>
    </row>
    <row r="33" spans="1:4" s="60" customFormat="1" ht="18" customHeight="1">
      <c r="A33" s="65"/>
      <c r="B33" s="69"/>
      <c r="C33" s="67" t="s">
        <v>2169</v>
      </c>
      <c r="D33" s="66">
        <v>0</v>
      </c>
    </row>
    <row r="34" spans="1:4">
      <c r="A34" s="65"/>
      <c r="B34" s="69"/>
      <c r="C34" s="67" t="s">
        <v>2170</v>
      </c>
      <c r="D34" s="66">
        <v>0</v>
      </c>
    </row>
    <row r="35" spans="1:4">
      <c r="A35" s="65"/>
      <c r="B35" s="66"/>
      <c r="C35" s="67" t="s">
        <v>2171</v>
      </c>
      <c r="D35" s="68">
        <v>0</v>
      </c>
    </row>
    <row r="36" spans="1:4">
      <c r="A36" s="65" t="s">
        <v>2172</v>
      </c>
      <c r="B36" s="66">
        <v>0</v>
      </c>
      <c r="C36" s="65" t="s">
        <v>2173</v>
      </c>
      <c r="D36" s="66">
        <f t="shared" ref="D36" si="7">SUM(D37:D40)</f>
        <v>0</v>
      </c>
    </row>
    <row r="37" spans="1:4">
      <c r="A37" s="67" t="s">
        <v>2174</v>
      </c>
      <c r="B37" s="66">
        <v>0</v>
      </c>
      <c r="C37" s="67" t="s">
        <v>2175</v>
      </c>
      <c r="D37" s="66">
        <v>0</v>
      </c>
    </row>
    <row r="38" spans="1:4">
      <c r="A38" s="67" t="s">
        <v>2176</v>
      </c>
      <c r="B38" s="66">
        <v>0</v>
      </c>
      <c r="C38" s="67" t="s">
        <v>2177</v>
      </c>
      <c r="D38" s="66">
        <v>0</v>
      </c>
    </row>
    <row r="39" spans="1:4">
      <c r="A39" s="67"/>
      <c r="B39" s="66"/>
      <c r="C39" s="67" t="s">
        <v>2178</v>
      </c>
      <c r="D39" s="66">
        <v>0</v>
      </c>
    </row>
    <row r="40" spans="1:4">
      <c r="A40" s="67"/>
      <c r="B40" s="66"/>
      <c r="C40" s="67" t="s">
        <v>2179</v>
      </c>
      <c r="D40" s="68">
        <v>0</v>
      </c>
    </row>
    <row r="41" spans="1:4">
      <c r="A41" s="65" t="s">
        <v>2109</v>
      </c>
      <c r="B41" s="215">
        <f>SUM(B42:B46)</f>
        <v>14317</v>
      </c>
      <c r="C41" s="65" t="s">
        <v>2180</v>
      </c>
      <c r="D41" s="215">
        <f t="shared" ref="D41" si="8">SUM(D42,D55,D56)</f>
        <v>17388</v>
      </c>
    </row>
    <row r="42" spans="1:4">
      <c r="A42" s="67" t="s">
        <v>2181</v>
      </c>
      <c r="B42" s="66">
        <v>13533</v>
      </c>
      <c r="C42" s="65" t="s">
        <v>2182</v>
      </c>
      <c r="D42" s="215">
        <f t="shared" ref="D42" si="9">SUM(D43:D54)</f>
        <v>17134</v>
      </c>
    </row>
    <row r="43" spans="1:4">
      <c r="A43" s="67" t="s">
        <v>2183</v>
      </c>
      <c r="B43" s="66">
        <v>161</v>
      </c>
      <c r="C43" s="67" t="s">
        <v>2184</v>
      </c>
      <c r="D43" s="66">
        <v>3039</v>
      </c>
    </row>
    <row r="44" spans="1:4">
      <c r="A44" s="67" t="s">
        <v>2185</v>
      </c>
      <c r="B44" s="66">
        <v>584</v>
      </c>
      <c r="C44" s="67" t="s">
        <v>2186</v>
      </c>
      <c r="D44" s="66">
        <v>129</v>
      </c>
    </row>
    <row r="45" spans="1:4">
      <c r="A45" s="67" t="s">
        <v>2187</v>
      </c>
      <c r="B45" s="66">
        <v>-125</v>
      </c>
      <c r="C45" s="67" t="s">
        <v>2188</v>
      </c>
      <c r="D45" s="66">
        <v>1064</v>
      </c>
    </row>
    <row r="46" spans="1:4">
      <c r="A46" s="67" t="s">
        <v>2189</v>
      </c>
      <c r="B46" s="66">
        <v>164</v>
      </c>
      <c r="C46" s="67" t="s">
        <v>2190</v>
      </c>
      <c r="D46" s="66">
        <v>4699</v>
      </c>
    </row>
    <row r="47" spans="1:4">
      <c r="A47" s="67"/>
      <c r="B47" s="66"/>
      <c r="C47" s="67" t="s">
        <v>2191</v>
      </c>
      <c r="D47" s="66"/>
    </row>
    <row r="48" spans="1:4">
      <c r="A48" s="67"/>
      <c r="B48" s="66"/>
      <c r="C48" s="67" t="s">
        <v>2192</v>
      </c>
      <c r="D48" s="66">
        <v>31</v>
      </c>
    </row>
    <row r="49" spans="1:4">
      <c r="A49" s="67"/>
      <c r="B49" s="66"/>
      <c r="C49" s="67" t="s">
        <v>2193</v>
      </c>
      <c r="D49" s="66">
        <v>147</v>
      </c>
    </row>
    <row r="50" spans="1:4">
      <c r="A50" s="67"/>
      <c r="B50" s="66"/>
      <c r="C50" s="67" t="s">
        <v>2194</v>
      </c>
      <c r="D50" s="66">
        <v>0</v>
      </c>
    </row>
    <row r="51" spans="1:4">
      <c r="A51" s="67"/>
      <c r="B51" s="66"/>
      <c r="C51" s="67" t="s">
        <v>2195</v>
      </c>
      <c r="D51" s="66">
        <v>9</v>
      </c>
    </row>
    <row r="52" spans="1:4">
      <c r="A52" s="67"/>
      <c r="B52" s="66"/>
      <c r="C52" s="67" t="s">
        <v>2196</v>
      </c>
      <c r="D52" s="66">
        <v>411</v>
      </c>
    </row>
    <row r="53" spans="1:4">
      <c r="A53" s="67"/>
      <c r="B53" s="66"/>
      <c r="C53" s="67" t="s">
        <v>2025</v>
      </c>
      <c r="D53" s="66">
        <v>38</v>
      </c>
    </row>
    <row r="54" spans="1:4">
      <c r="A54" s="67"/>
      <c r="B54" s="66"/>
      <c r="C54" s="67" t="s">
        <v>2197</v>
      </c>
      <c r="D54" s="66">
        <v>7567</v>
      </c>
    </row>
    <row r="55" spans="1:4">
      <c r="A55" s="67"/>
      <c r="B55" s="66"/>
      <c r="C55" s="65" t="s">
        <v>2198</v>
      </c>
      <c r="D55" s="66">
        <v>236</v>
      </c>
    </row>
    <row r="56" spans="1:4">
      <c r="A56" s="67"/>
      <c r="B56" s="66"/>
      <c r="C56" s="65" t="s">
        <v>2199</v>
      </c>
      <c r="D56" s="68">
        <v>18</v>
      </c>
    </row>
    <row r="57" spans="1:4">
      <c r="A57" s="65" t="s">
        <v>2115</v>
      </c>
      <c r="B57" s="215">
        <v>109</v>
      </c>
      <c r="C57" s="65" t="s">
        <v>2200</v>
      </c>
      <c r="D57" s="66">
        <f t="shared" ref="D57" si="10">SUM(D58,D64,D65)</f>
        <v>133</v>
      </c>
    </row>
    <row r="58" spans="1:4">
      <c r="A58" s="65"/>
      <c r="B58" s="66"/>
      <c r="C58" s="65" t="s">
        <v>2201</v>
      </c>
      <c r="D58" s="215">
        <f t="shared" ref="D58" si="11">SUM(D59:D63)</f>
        <v>133</v>
      </c>
    </row>
    <row r="59" spans="1:4">
      <c r="A59" s="65"/>
      <c r="B59" s="66"/>
      <c r="C59" s="67" t="s">
        <v>2202</v>
      </c>
      <c r="D59" s="66">
        <v>133</v>
      </c>
    </row>
    <row r="60" spans="1:4">
      <c r="A60" s="65"/>
      <c r="B60" s="66"/>
      <c r="C60" s="67" t="s">
        <v>2203</v>
      </c>
      <c r="D60" s="66">
        <v>0</v>
      </c>
    </row>
    <row r="61" spans="1:4">
      <c r="A61" s="65"/>
      <c r="B61" s="66"/>
      <c r="C61" s="67" t="s">
        <v>2204</v>
      </c>
      <c r="D61" s="66">
        <v>0</v>
      </c>
    </row>
    <row r="62" spans="1:4">
      <c r="A62" s="65"/>
      <c r="B62" s="66"/>
      <c r="C62" s="67" t="s">
        <v>2205</v>
      </c>
      <c r="D62" s="66">
        <v>0</v>
      </c>
    </row>
    <row r="63" spans="1:4">
      <c r="A63" s="65"/>
      <c r="B63" s="66"/>
      <c r="C63" s="67" t="s">
        <v>2206</v>
      </c>
      <c r="D63" s="66">
        <v>0</v>
      </c>
    </row>
    <row r="64" spans="1:4">
      <c r="A64" s="65"/>
      <c r="B64" s="66"/>
      <c r="C64" s="65" t="s">
        <v>2207</v>
      </c>
      <c r="D64" s="66">
        <v>0</v>
      </c>
    </row>
    <row r="65" spans="1:4">
      <c r="A65" s="65"/>
      <c r="B65" s="66"/>
      <c r="C65" s="65" t="s">
        <v>2208</v>
      </c>
      <c r="D65" s="68">
        <v>0</v>
      </c>
    </row>
    <row r="66" spans="1:4">
      <c r="A66" s="65" t="s">
        <v>2111</v>
      </c>
      <c r="B66" s="215">
        <v>879</v>
      </c>
      <c r="C66" s="65" t="s">
        <v>2209</v>
      </c>
      <c r="D66" s="215">
        <f t="shared" ref="D66" si="12">SUM(D67,D71,D72)</f>
        <v>918</v>
      </c>
    </row>
    <row r="67" spans="1:4">
      <c r="A67" s="67"/>
      <c r="B67" s="66"/>
      <c r="C67" s="65" t="s">
        <v>2210</v>
      </c>
      <c r="D67" s="66">
        <f t="shared" ref="D67" si="13">SUM(D68:D70)</f>
        <v>918</v>
      </c>
    </row>
    <row r="68" spans="1:4">
      <c r="A68" s="67"/>
      <c r="B68" s="66"/>
      <c r="C68" s="67" t="s">
        <v>2184</v>
      </c>
      <c r="D68" s="66">
        <v>918</v>
      </c>
    </row>
    <row r="69" spans="1:4">
      <c r="A69" s="67"/>
      <c r="B69" s="66"/>
      <c r="C69" s="67" t="s">
        <v>2186</v>
      </c>
      <c r="D69" s="66">
        <v>0</v>
      </c>
    </row>
    <row r="70" spans="1:4">
      <c r="A70" s="67"/>
      <c r="B70" s="66"/>
      <c r="C70" s="67" t="s">
        <v>2211</v>
      </c>
      <c r="D70" s="66"/>
    </row>
    <row r="71" spans="1:4">
      <c r="A71" s="67"/>
      <c r="B71" s="66"/>
      <c r="C71" s="65" t="s">
        <v>2212</v>
      </c>
      <c r="D71" s="66">
        <v>0</v>
      </c>
    </row>
    <row r="72" spans="1:4">
      <c r="A72" s="67"/>
      <c r="B72" s="66"/>
      <c r="C72" s="65" t="s">
        <v>2213</v>
      </c>
      <c r="D72" s="68">
        <v>0</v>
      </c>
    </row>
    <row r="73" spans="1:4">
      <c r="A73" s="65" t="s">
        <v>2113</v>
      </c>
      <c r="B73" s="215">
        <v>45</v>
      </c>
      <c r="C73" s="65" t="s">
        <v>2214</v>
      </c>
      <c r="D73" s="215">
        <f t="shared" ref="D73" si="14">SUM(D74:D76)</f>
        <v>314</v>
      </c>
    </row>
    <row r="74" spans="1:4">
      <c r="A74" s="65"/>
      <c r="B74" s="66"/>
      <c r="C74" s="65" t="s">
        <v>2215</v>
      </c>
      <c r="D74" s="66">
        <v>314</v>
      </c>
    </row>
    <row r="75" spans="1:4">
      <c r="A75" s="65"/>
      <c r="B75" s="66"/>
      <c r="C75" s="65" t="s">
        <v>2216</v>
      </c>
      <c r="D75" s="66">
        <v>0</v>
      </c>
    </row>
    <row r="76" spans="1:4">
      <c r="A76" s="65"/>
      <c r="B76" s="66"/>
      <c r="C76" s="65" t="s">
        <v>2217</v>
      </c>
      <c r="D76" s="68">
        <v>0</v>
      </c>
    </row>
    <row r="77" spans="1:4">
      <c r="A77" s="65" t="s">
        <v>2218</v>
      </c>
      <c r="B77" s="66">
        <v>0</v>
      </c>
      <c r="C77" s="65" t="s">
        <v>2219</v>
      </c>
      <c r="D77" s="66">
        <f t="shared" ref="D77" si="15">SUM(D78,D84,D85)</f>
        <v>0</v>
      </c>
    </row>
    <row r="78" spans="1:4">
      <c r="A78" s="67" t="s">
        <v>2220</v>
      </c>
      <c r="B78" s="66">
        <v>0</v>
      </c>
      <c r="C78" s="65" t="s">
        <v>2221</v>
      </c>
      <c r="D78" s="66">
        <f t="shared" ref="D78" si="16">SUM(D79:D83)</f>
        <v>0</v>
      </c>
    </row>
    <row r="79" spans="1:4">
      <c r="A79" s="67" t="s">
        <v>2222</v>
      </c>
      <c r="B79" s="66">
        <v>0</v>
      </c>
      <c r="C79" s="67" t="s">
        <v>2223</v>
      </c>
      <c r="D79" s="66">
        <v>0</v>
      </c>
    </row>
    <row r="80" spans="1:4">
      <c r="A80" s="65"/>
      <c r="B80" s="66"/>
      <c r="C80" s="67" t="s">
        <v>2224</v>
      </c>
      <c r="D80" s="66">
        <v>0</v>
      </c>
    </row>
    <row r="81" spans="1:4">
      <c r="A81" s="67"/>
      <c r="B81" s="66"/>
      <c r="C81" s="67" t="s">
        <v>2225</v>
      </c>
      <c r="D81" s="66"/>
    </row>
    <row r="82" spans="1:4">
      <c r="A82" s="67"/>
      <c r="B82" s="66"/>
      <c r="C82" s="67" t="s">
        <v>2226</v>
      </c>
      <c r="D82" s="66">
        <v>0</v>
      </c>
    </row>
    <row r="83" spans="1:4">
      <c r="A83" s="67"/>
      <c r="B83" s="66"/>
      <c r="C83" s="67" t="s">
        <v>2227</v>
      </c>
      <c r="D83" s="66">
        <v>0</v>
      </c>
    </row>
    <row r="84" spans="1:4">
      <c r="A84" s="67"/>
      <c r="B84" s="66"/>
      <c r="C84" s="65" t="s">
        <v>2228</v>
      </c>
      <c r="D84" s="66">
        <v>0</v>
      </c>
    </row>
    <row r="85" spans="1:4">
      <c r="A85" s="67"/>
      <c r="B85" s="66"/>
      <c r="C85" s="65" t="s">
        <v>2229</v>
      </c>
      <c r="D85" s="68">
        <v>0</v>
      </c>
    </row>
    <row r="86" spans="1:4">
      <c r="A86" s="65" t="s">
        <v>2119</v>
      </c>
      <c r="B86" s="215">
        <v>392</v>
      </c>
      <c r="C86" s="65" t="s">
        <v>2230</v>
      </c>
      <c r="D86" s="215">
        <f t="shared" ref="D86" si="17">SUM(D87,D93,D94)</f>
        <v>234</v>
      </c>
    </row>
    <row r="87" spans="1:4">
      <c r="A87" s="67"/>
      <c r="B87" s="66"/>
      <c r="C87" s="65" t="s">
        <v>2231</v>
      </c>
      <c r="D87" s="66">
        <f t="shared" ref="D87" si="18">SUM(D88:D92)</f>
        <v>234</v>
      </c>
    </row>
    <row r="88" spans="1:4">
      <c r="A88" s="67"/>
      <c r="B88" s="66"/>
      <c r="C88" s="67" t="s">
        <v>2202</v>
      </c>
      <c r="D88" s="66">
        <v>234</v>
      </c>
    </row>
    <row r="89" spans="1:4">
      <c r="A89" s="67"/>
      <c r="B89" s="66"/>
      <c r="C89" s="67" t="s">
        <v>2203</v>
      </c>
      <c r="D89" s="66"/>
    </row>
    <row r="90" spans="1:4">
      <c r="A90" s="67"/>
      <c r="B90" s="66"/>
      <c r="C90" s="67" t="s">
        <v>2204</v>
      </c>
      <c r="D90" s="66">
        <v>0</v>
      </c>
    </row>
    <row r="91" spans="1:4">
      <c r="A91" s="67"/>
      <c r="B91" s="66"/>
      <c r="C91" s="67" t="s">
        <v>2205</v>
      </c>
      <c r="D91" s="66">
        <v>0</v>
      </c>
    </row>
    <row r="92" spans="1:4">
      <c r="A92" s="70"/>
      <c r="B92" s="69"/>
      <c r="C92" s="67" t="s">
        <v>2232</v>
      </c>
      <c r="D92" s="66"/>
    </row>
    <row r="93" spans="1:4">
      <c r="A93" s="70"/>
      <c r="B93" s="69"/>
      <c r="C93" s="65" t="s">
        <v>2233</v>
      </c>
      <c r="D93" s="66">
        <v>0</v>
      </c>
    </row>
    <row r="94" spans="1:4">
      <c r="A94" s="70"/>
      <c r="B94" s="66"/>
      <c r="C94" s="65" t="s">
        <v>2234</v>
      </c>
      <c r="D94" s="68">
        <v>0</v>
      </c>
    </row>
    <row r="95" spans="1:4">
      <c r="A95" s="65" t="s">
        <v>2126</v>
      </c>
      <c r="B95" s="215">
        <v>791</v>
      </c>
      <c r="C95" s="65" t="s">
        <v>2235</v>
      </c>
      <c r="D95" s="215">
        <f t="shared" ref="D95" si="19">SUM(D96,D100,D101)</f>
        <v>626</v>
      </c>
    </row>
    <row r="96" spans="1:4">
      <c r="A96" s="67"/>
      <c r="B96" s="66"/>
      <c r="C96" s="65" t="s">
        <v>2236</v>
      </c>
      <c r="D96" s="66">
        <f t="shared" ref="D96" si="20">SUM(D97:D99)</f>
        <v>626</v>
      </c>
    </row>
    <row r="97" spans="1:4">
      <c r="A97" s="67"/>
      <c r="B97" s="66"/>
      <c r="C97" s="67" t="s">
        <v>2237</v>
      </c>
      <c r="D97" s="66">
        <v>601</v>
      </c>
    </row>
    <row r="98" spans="1:4">
      <c r="A98" s="67"/>
      <c r="B98" s="66"/>
      <c r="C98" s="67" t="s">
        <v>2238</v>
      </c>
      <c r="D98" s="66">
        <v>25</v>
      </c>
    </row>
    <row r="99" spans="1:4">
      <c r="A99" s="67"/>
      <c r="B99" s="66"/>
      <c r="C99" s="67" t="s">
        <v>2239</v>
      </c>
      <c r="D99" s="66">
        <v>0</v>
      </c>
    </row>
    <row r="100" spans="1:4">
      <c r="A100" s="67"/>
      <c r="B100" s="66"/>
      <c r="C100" s="65" t="s">
        <v>2240</v>
      </c>
      <c r="D100" s="66">
        <v>0</v>
      </c>
    </row>
    <row r="101" spans="1:4">
      <c r="A101" s="67"/>
      <c r="B101" s="66"/>
      <c r="C101" s="65" t="s">
        <v>2241</v>
      </c>
      <c r="D101" s="68">
        <v>0</v>
      </c>
    </row>
    <row r="102" spans="1:4">
      <c r="A102" s="65" t="s">
        <v>2242</v>
      </c>
      <c r="B102" s="66"/>
      <c r="C102" s="65" t="s">
        <v>2243</v>
      </c>
      <c r="D102" s="66">
        <f t="shared" ref="D102" si="21">SUM(D103,D109,D110)</f>
        <v>0</v>
      </c>
    </row>
    <row r="103" spans="1:4">
      <c r="A103" s="65"/>
      <c r="B103" s="66"/>
      <c r="C103" s="65" t="s">
        <v>2244</v>
      </c>
      <c r="D103" s="66">
        <f t="shared" ref="D103" si="22">SUM(D104:D108)</f>
        <v>0</v>
      </c>
    </row>
    <row r="104" spans="1:4">
      <c r="A104" s="65"/>
      <c r="B104" s="66"/>
      <c r="C104" s="67" t="s">
        <v>2245</v>
      </c>
      <c r="D104" s="66">
        <v>0</v>
      </c>
    </row>
    <row r="105" spans="1:4">
      <c r="A105" s="65"/>
      <c r="B105" s="66"/>
      <c r="C105" s="67" t="s">
        <v>2246</v>
      </c>
      <c r="D105" s="66">
        <v>0</v>
      </c>
    </row>
    <row r="106" spans="1:4">
      <c r="A106" s="65"/>
      <c r="B106" s="66"/>
      <c r="C106" s="67" t="s">
        <v>2247</v>
      </c>
      <c r="D106" s="66">
        <v>0</v>
      </c>
    </row>
    <row r="107" spans="1:4">
      <c r="A107" s="65"/>
      <c r="B107" s="66"/>
      <c r="C107" s="67" t="s">
        <v>2248</v>
      </c>
      <c r="D107" s="66">
        <v>0</v>
      </c>
    </row>
    <row r="108" spans="1:4">
      <c r="A108" s="65"/>
      <c r="B108" s="66"/>
      <c r="C108" s="67" t="s">
        <v>2249</v>
      </c>
      <c r="D108" s="66">
        <v>0</v>
      </c>
    </row>
    <row r="109" spans="1:4">
      <c r="A109" s="65"/>
      <c r="B109" s="66"/>
      <c r="C109" s="65" t="s">
        <v>2250</v>
      </c>
      <c r="D109" s="66">
        <v>0</v>
      </c>
    </row>
    <row r="110" spans="1:4">
      <c r="A110" s="65"/>
      <c r="B110" s="66"/>
      <c r="C110" s="65" t="s">
        <v>2251</v>
      </c>
      <c r="D110" s="68">
        <v>0</v>
      </c>
    </row>
    <row r="111" spans="1:4">
      <c r="A111" s="65" t="s">
        <v>2252</v>
      </c>
      <c r="B111" s="66">
        <v>0</v>
      </c>
      <c r="C111" s="65" t="s">
        <v>2253</v>
      </c>
      <c r="D111" s="66">
        <f t="shared" ref="D111" si="23">SUM(D112,D117,D118)</f>
        <v>16</v>
      </c>
    </row>
    <row r="112" spans="1:4">
      <c r="A112" s="67" t="s">
        <v>2254</v>
      </c>
      <c r="B112" s="66">
        <v>0</v>
      </c>
      <c r="C112" s="65" t="s">
        <v>2255</v>
      </c>
      <c r="D112" s="66">
        <f t="shared" ref="D112" si="24">SUM(D113:D116)</f>
        <v>16</v>
      </c>
    </row>
    <row r="113" spans="1:4">
      <c r="A113" s="67" t="s">
        <v>2256</v>
      </c>
      <c r="B113" s="66">
        <v>0</v>
      </c>
      <c r="C113" s="67" t="s">
        <v>2162</v>
      </c>
      <c r="D113" s="66">
        <v>16</v>
      </c>
    </row>
    <row r="114" spans="1:4">
      <c r="A114" s="67"/>
      <c r="B114" s="66"/>
      <c r="C114" s="67" t="s">
        <v>2257</v>
      </c>
      <c r="D114" s="66">
        <v>0</v>
      </c>
    </row>
    <row r="115" spans="1:4">
      <c r="A115" s="65"/>
      <c r="B115" s="66"/>
      <c r="C115" s="67" t="s">
        <v>2258</v>
      </c>
      <c r="D115" s="66">
        <v>0</v>
      </c>
    </row>
    <row r="116" spans="1:4">
      <c r="A116" s="65"/>
      <c r="B116" s="66"/>
      <c r="C116" s="67" t="s">
        <v>2259</v>
      </c>
      <c r="D116" s="66">
        <v>0</v>
      </c>
    </row>
    <row r="117" spans="1:4">
      <c r="A117" s="65"/>
      <c r="B117" s="66"/>
      <c r="C117" s="65" t="s">
        <v>2260</v>
      </c>
      <c r="D117" s="66">
        <v>0</v>
      </c>
    </row>
    <row r="118" spans="1:4">
      <c r="A118" s="65"/>
      <c r="B118" s="66"/>
      <c r="C118" s="65" t="s">
        <v>2261</v>
      </c>
      <c r="D118" s="68">
        <v>0</v>
      </c>
    </row>
    <row r="119" spans="1:4">
      <c r="A119" s="65" t="s">
        <v>2262</v>
      </c>
      <c r="B119" s="66">
        <v>0</v>
      </c>
      <c r="C119" s="65" t="s">
        <v>2263</v>
      </c>
      <c r="D119" s="66">
        <f t="shared" ref="D119" si="25">SUM(D120:D123)</f>
        <v>0</v>
      </c>
    </row>
    <row r="120" spans="1:4">
      <c r="A120" s="65"/>
      <c r="B120" s="66"/>
      <c r="C120" s="67" t="s">
        <v>2156</v>
      </c>
      <c r="D120" s="66">
        <v>0</v>
      </c>
    </row>
    <row r="121" spans="1:4">
      <c r="A121" s="65"/>
      <c r="B121" s="66"/>
      <c r="C121" s="67" t="s">
        <v>2264</v>
      </c>
      <c r="D121" s="66">
        <v>0</v>
      </c>
    </row>
    <row r="122" spans="1:4">
      <c r="A122" s="65"/>
      <c r="B122" s="66"/>
      <c r="C122" s="67" t="s">
        <v>2265</v>
      </c>
      <c r="D122" s="66">
        <v>0</v>
      </c>
    </row>
    <row r="123" spans="1:4">
      <c r="A123" s="65"/>
      <c r="B123" s="66"/>
      <c r="C123" s="67" t="s">
        <v>2266</v>
      </c>
      <c r="D123" s="66">
        <v>0</v>
      </c>
    </row>
    <row r="124" spans="1:4">
      <c r="A124" s="65" t="s">
        <v>2267</v>
      </c>
      <c r="B124" s="66">
        <v>0</v>
      </c>
      <c r="C124" s="65" t="s">
        <v>2268</v>
      </c>
      <c r="D124" s="66">
        <f t="shared" ref="D124" si="26">SUM(D125,D128,D129)</f>
        <v>0</v>
      </c>
    </row>
    <row r="125" spans="1:4">
      <c r="A125" s="65"/>
      <c r="B125" s="66"/>
      <c r="C125" s="65" t="s">
        <v>2269</v>
      </c>
      <c r="D125" s="66">
        <f t="shared" ref="D125" si="27">SUM(D126:D127)</f>
        <v>0</v>
      </c>
    </row>
    <row r="126" spans="1:4">
      <c r="A126" s="65"/>
      <c r="B126" s="71"/>
      <c r="C126" s="67" t="s">
        <v>1798</v>
      </c>
      <c r="D126" s="66">
        <v>0</v>
      </c>
    </row>
    <row r="127" spans="1:4">
      <c r="A127" s="65"/>
      <c r="B127" s="71"/>
      <c r="C127" s="67" t="s">
        <v>2270</v>
      </c>
      <c r="D127" s="66">
        <v>0</v>
      </c>
    </row>
    <row r="128" spans="1:4">
      <c r="A128" s="65"/>
      <c r="B128" s="71"/>
      <c r="C128" s="65" t="s">
        <v>2271</v>
      </c>
      <c r="D128" s="66">
        <v>0</v>
      </c>
    </row>
    <row r="129" spans="1:4">
      <c r="A129" s="65"/>
      <c r="B129" s="66"/>
      <c r="C129" s="65" t="s">
        <v>2272</v>
      </c>
      <c r="D129" s="68">
        <v>0</v>
      </c>
    </row>
    <row r="130" spans="1:4">
      <c r="A130" s="65" t="s">
        <v>2273</v>
      </c>
      <c r="B130" s="66">
        <v>0</v>
      </c>
      <c r="C130" s="65" t="s">
        <v>2274</v>
      </c>
      <c r="D130" s="215">
        <f t="shared" ref="D130" si="28">SUM(D131,D136,D137)</f>
        <v>430</v>
      </c>
    </row>
    <row r="131" spans="1:4">
      <c r="A131" s="67" t="s">
        <v>2275</v>
      </c>
      <c r="B131" s="66">
        <v>0</v>
      </c>
      <c r="C131" s="65" t="s">
        <v>2276</v>
      </c>
      <c r="D131" s="66">
        <f t="shared" ref="D131" si="29">SUM(D132:D135)</f>
        <v>430</v>
      </c>
    </row>
    <row r="132" spans="1:4">
      <c r="A132" s="67" t="s">
        <v>2277</v>
      </c>
      <c r="B132" s="66">
        <v>0</v>
      </c>
      <c r="C132" s="67" t="s">
        <v>1798</v>
      </c>
      <c r="D132" s="66">
        <v>0</v>
      </c>
    </row>
    <row r="133" spans="1:4">
      <c r="A133" s="67" t="s">
        <v>2278</v>
      </c>
      <c r="B133" s="66">
        <v>0</v>
      </c>
      <c r="C133" s="67" t="s">
        <v>2279</v>
      </c>
      <c r="D133" s="66">
        <v>0</v>
      </c>
    </row>
    <row r="134" spans="1:4">
      <c r="A134" s="67"/>
      <c r="B134" s="66"/>
      <c r="C134" s="67" t="s">
        <v>2280</v>
      </c>
      <c r="D134" s="66">
        <v>430</v>
      </c>
    </row>
    <row r="135" spans="1:4">
      <c r="A135" s="67"/>
      <c r="B135" s="66"/>
      <c r="C135" s="67" t="s">
        <v>2281</v>
      </c>
      <c r="D135" s="66">
        <v>0</v>
      </c>
    </row>
    <row r="136" spans="1:4">
      <c r="A136" s="67"/>
      <c r="B136" s="66"/>
      <c r="C136" s="65" t="s">
        <v>2282</v>
      </c>
      <c r="D136" s="66">
        <v>0</v>
      </c>
    </row>
    <row r="137" spans="1:4">
      <c r="A137" s="67"/>
      <c r="B137" s="66"/>
      <c r="C137" s="65" t="s">
        <v>2283</v>
      </c>
      <c r="D137" s="68">
        <v>0</v>
      </c>
    </row>
    <row r="138" spans="1:4">
      <c r="A138" s="65" t="s">
        <v>2284</v>
      </c>
      <c r="B138" s="66">
        <v>0</v>
      </c>
      <c r="C138" s="65" t="s">
        <v>2285</v>
      </c>
      <c r="D138" s="66">
        <f t="shared" ref="D138" si="30">SUM(D139,D144,D145)</f>
        <v>0</v>
      </c>
    </row>
    <row r="139" spans="1:4">
      <c r="A139" s="67"/>
      <c r="B139" s="66"/>
      <c r="C139" s="65" t="s">
        <v>2286</v>
      </c>
      <c r="D139" s="66">
        <f t="shared" ref="D139" si="31">SUM(D140:D143)</f>
        <v>0</v>
      </c>
    </row>
    <row r="140" spans="1:4">
      <c r="A140" s="67"/>
      <c r="B140" s="66"/>
      <c r="C140" s="67" t="s">
        <v>2287</v>
      </c>
      <c r="D140" s="66">
        <v>0</v>
      </c>
    </row>
    <row r="141" spans="1:4">
      <c r="A141" s="67"/>
      <c r="B141" s="66"/>
      <c r="C141" s="67" t="s">
        <v>1835</v>
      </c>
      <c r="D141" s="66">
        <v>0</v>
      </c>
    </row>
    <row r="142" spans="1:4">
      <c r="A142" s="67"/>
      <c r="B142" s="66"/>
      <c r="C142" s="67" t="s">
        <v>2288</v>
      </c>
      <c r="D142" s="66">
        <v>0</v>
      </c>
    </row>
    <row r="143" spans="1:4">
      <c r="A143" s="67"/>
      <c r="B143" s="66"/>
      <c r="C143" s="67" t="s">
        <v>2289</v>
      </c>
      <c r="D143" s="66">
        <v>0</v>
      </c>
    </row>
    <row r="144" spans="1:4">
      <c r="A144" s="67"/>
      <c r="B144" s="66"/>
      <c r="C144" s="65" t="s">
        <v>2290</v>
      </c>
      <c r="D144" s="66">
        <v>0</v>
      </c>
    </row>
    <row r="145" spans="1:4">
      <c r="A145" s="67"/>
      <c r="B145" s="66"/>
      <c r="C145" s="65" t="s">
        <v>2291</v>
      </c>
      <c r="D145" s="68">
        <v>0</v>
      </c>
    </row>
    <row r="146" spans="1:4">
      <c r="A146" s="65" t="s">
        <v>2292</v>
      </c>
      <c r="B146" s="66">
        <v>0</v>
      </c>
      <c r="C146" s="65" t="s">
        <v>2293</v>
      </c>
      <c r="D146" s="66">
        <f t="shared" ref="D146" si="32">SUM(D147,D152,D153)</f>
        <v>0</v>
      </c>
    </row>
    <row r="147" spans="1:4">
      <c r="A147" s="67"/>
      <c r="B147" s="66"/>
      <c r="C147" s="65" t="s">
        <v>2294</v>
      </c>
      <c r="D147" s="66">
        <f t="shared" ref="D147" si="33">SUM(D148:D151)</f>
        <v>0</v>
      </c>
    </row>
    <row r="148" spans="1:4">
      <c r="A148" s="67"/>
      <c r="B148" s="66"/>
      <c r="C148" s="67" t="s">
        <v>2288</v>
      </c>
      <c r="D148" s="66">
        <v>0</v>
      </c>
    </row>
    <row r="149" spans="1:4">
      <c r="A149" s="67"/>
      <c r="B149" s="66"/>
      <c r="C149" s="67" t="s">
        <v>2295</v>
      </c>
      <c r="D149" s="66">
        <v>0</v>
      </c>
    </row>
    <row r="150" spans="1:4">
      <c r="A150" s="67"/>
      <c r="B150" s="66"/>
      <c r="C150" s="67" t="s">
        <v>2296</v>
      </c>
      <c r="D150" s="66">
        <v>0</v>
      </c>
    </row>
    <row r="151" spans="1:4">
      <c r="A151" s="67"/>
      <c r="B151" s="66"/>
      <c r="C151" s="67" t="s">
        <v>2297</v>
      </c>
      <c r="D151" s="66">
        <v>0</v>
      </c>
    </row>
    <row r="152" spans="1:4">
      <c r="A152" s="67"/>
      <c r="B152" s="66"/>
      <c r="C152" s="65" t="s">
        <v>2298</v>
      </c>
      <c r="D152" s="66">
        <v>0</v>
      </c>
    </row>
    <row r="153" spans="1:4">
      <c r="A153" s="67"/>
      <c r="B153" s="66"/>
      <c r="C153" s="65" t="s">
        <v>2299</v>
      </c>
      <c r="D153" s="68">
        <v>0</v>
      </c>
    </row>
    <row r="154" spans="1:4">
      <c r="A154" s="65" t="s">
        <v>2121</v>
      </c>
      <c r="B154" s="66"/>
      <c r="C154" s="65" t="s">
        <v>2300</v>
      </c>
      <c r="D154" s="66">
        <f t="shared" ref="D154" si="34">SUM(D155,D160,D161)</f>
        <v>0</v>
      </c>
    </row>
    <row r="155" spans="1:4">
      <c r="A155" s="67"/>
      <c r="B155" s="66"/>
      <c r="C155" s="65" t="s">
        <v>2301</v>
      </c>
      <c r="D155" s="66">
        <f t="shared" ref="D155" si="35">SUM(D156:D159)</f>
        <v>0</v>
      </c>
    </row>
    <row r="156" spans="1:4">
      <c r="A156" s="67"/>
      <c r="B156" s="66"/>
      <c r="C156" s="67" t="s">
        <v>1844</v>
      </c>
      <c r="D156" s="66">
        <v>0</v>
      </c>
    </row>
    <row r="157" spans="1:4">
      <c r="A157" s="67"/>
      <c r="B157" s="66"/>
      <c r="C157" s="67" t="s">
        <v>2302</v>
      </c>
      <c r="D157" s="66">
        <v>0</v>
      </c>
    </row>
    <row r="158" spans="1:4">
      <c r="A158" s="67"/>
      <c r="B158" s="66"/>
      <c r="C158" s="67" t="s">
        <v>2303</v>
      </c>
      <c r="D158" s="66">
        <v>0</v>
      </c>
    </row>
    <row r="159" spans="1:4">
      <c r="A159" s="67"/>
      <c r="B159" s="66"/>
      <c r="C159" s="67" t="s">
        <v>2304</v>
      </c>
      <c r="D159" s="66">
        <v>0</v>
      </c>
    </row>
    <row r="160" spans="1:4">
      <c r="A160" s="67"/>
      <c r="B160" s="66"/>
      <c r="C160" s="65" t="s">
        <v>2305</v>
      </c>
      <c r="D160" s="66">
        <v>0</v>
      </c>
    </row>
    <row r="161" spans="1:4">
      <c r="A161" s="67"/>
      <c r="B161" s="66"/>
      <c r="C161" s="65" t="s">
        <v>2306</v>
      </c>
      <c r="D161" s="68">
        <v>0</v>
      </c>
    </row>
    <row r="162" spans="1:4">
      <c r="A162" s="65" t="s">
        <v>2307</v>
      </c>
      <c r="B162" s="66">
        <v>0</v>
      </c>
      <c r="C162" s="65" t="s">
        <v>2308</v>
      </c>
      <c r="D162" s="66">
        <f t="shared" ref="D162" si="36">SUM(D163:D170)</f>
        <v>0</v>
      </c>
    </row>
    <row r="163" spans="1:4">
      <c r="A163" s="67"/>
      <c r="B163" s="66"/>
      <c r="C163" s="67" t="s">
        <v>2309</v>
      </c>
      <c r="D163" s="66">
        <v>0</v>
      </c>
    </row>
    <row r="164" spans="1:4">
      <c r="A164" s="67"/>
      <c r="B164" s="66"/>
      <c r="C164" s="67" t="s">
        <v>2310</v>
      </c>
      <c r="D164" s="66">
        <v>0</v>
      </c>
    </row>
    <row r="165" spans="1:4">
      <c r="A165" s="67"/>
      <c r="B165" s="66"/>
      <c r="C165" s="67" t="s">
        <v>2311</v>
      </c>
      <c r="D165" s="66">
        <v>0</v>
      </c>
    </row>
    <row r="166" spans="1:4">
      <c r="A166" s="67"/>
      <c r="B166" s="66"/>
      <c r="C166" s="67" t="s">
        <v>2312</v>
      </c>
      <c r="D166" s="66">
        <v>0</v>
      </c>
    </row>
    <row r="167" spans="1:4">
      <c r="A167" s="67"/>
      <c r="B167" s="66"/>
      <c r="C167" s="67" t="s">
        <v>2313</v>
      </c>
      <c r="D167" s="66">
        <v>0</v>
      </c>
    </row>
    <row r="168" spans="1:4">
      <c r="A168" s="67"/>
      <c r="B168" s="66"/>
      <c r="C168" s="67" t="s">
        <v>2314</v>
      </c>
      <c r="D168" s="66">
        <v>0</v>
      </c>
    </row>
    <row r="169" spans="1:4">
      <c r="A169" s="67"/>
      <c r="B169" s="66"/>
      <c r="C169" s="67" t="s">
        <v>2315</v>
      </c>
      <c r="D169" s="66">
        <v>0</v>
      </c>
    </row>
    <row r="170" spans="1:4">
      <c r="A170" s="67"/>
      <c r="B170" s="66"/>
      <c r="C170" s="67" t="s">
        <v>2316</v>
      </c>
      <c r="D170" s="68">
        <v>0</v>
      </c>
    </row>
    <row r="171" spans="1:4">
      <c r="A171" s="65" t="s">
        <v>2317</v>
      </c>
      <c r="B171" s="66">
        <v>0</v>
      </c>
      <c r="C171" s="65" t="s">
        <v>2318</v>
      </c>
      <c r="D171" s="66">
        <f t="shared" ref="D171" si="37">SUM(D172:D177)</f>
        <v>0</v>
      </c>
    </row>
    <row r="172" spans="1:4">
      <c r="A172" s="65"/>
      <c r="B172" s="69"/>
      <c r="C172" s="67" t="s">
        <v>2319</v>
      </c>
      <c r="D172" s="66">
        <v>0</v>
      </c>
    </row>
    <row r="173" spans="1:4">
      <c r="A173" s="65"/>
      <c r="B173" s="69"/>
      <c r="C173" s="67" t="s">
        <v>2320</v>
      </c>
      <c r="D173" s="66">
        <v>0</v>
      </c>
    </row>
    <row r="174" spans="1:4">
      <c r="A174" s="65"/>
      <c r="B174" s="69"/>
      <c r="C174" s="67" t="s">
        <v>2321</v>
      </c>
      <c r="D174" s="66">
        <v>0</v>
      </c>
    </row>
    <row r="175" spans="1:4">
      <c r="A175" s="65"/>
      <c r="B175" s="69"/>
      <c r="C175" s="67" t="s">
        <v>2322</v>
      </c>
      <c r="D175" s="66">
        <v>0</v>
      </c>
    </row>
    <row r="176" spans="1:4">
      <c r="A176" s="65"/>
      <c r="B176" s="69"/>
      <c r="C176" s="67" t="s">
        <v>2323</v>
      </c>
      <c r="D176" s="66">
        <v>0</v>
      </c>
    </row>
    <row r="177" spans="1:4">
      <c r="A177" s="65"/>
      <c r="B177" s="66"/>
      <c r="C177" s="67" t="s">
        <v>2324</v>
      </c>
      <c r="D177" s="68">
        <v>0</v>
      </c>
    </row>
    <row r="178" spans="1:4">
      <c r="A178" s="65" t="s">
        <v>2325</v>
      </c>
      <c r="B178" s="66">
        <v>0</v>
      </c>
      <c r="C178" s="65" t="s">
        <v>2326</v>
      </c>
      <c r="D178" s="66">
        <f t="shared" ref="D178" si="38">SUM(D179:D186)</f>
        <v>0</v>
      </c>
    </row>
    <row r="179" spans="1:4">
      <c r="A179" s="65"/>
      <c r="B179" s="69"/>
      <c r="C179" s="67" t="s">
        <v>2327</v>
      </c>
      <c r="D179" s="66">
        <v>0</v>
      </c>
    </row>
    <row r="180" spans="1:4">
      <c r="A180" s="65"/>
      <c r="B180" s="69"/>
      <c r="C180" s="67" t="s">
        <v>2328</v>
      </c>
      <c r="D180" s="66">
        <v>0</v>
      </c>
    </row>
    <row r="181" spans="1:4">
      <c r="A181" s="65"/>
      <c r="B181" s="69"/>
      <c r="C181" s="67" t="s">
        <v>2329</v>
      </c>
      <c r="D181" s="66">
        <v>0</v>
      </c>
    </row>
    <row r="182" spans="1:4">
      <c r="A182" s="65"/>
      <c r="B182" s="69"/>
      <c r="C182" s="67" t="s">
        <v>2330</v>
      </c>
      <c r="D182" s="66">
        <v>0</v>
      </c>
    </row>
    <row r="183" spans="1:4">
      <c r="A183" s="65"/>
      <c r="B183" s="69"/>
      <c r="C183" s="67" t="s">
        <v>2331</v>
      </c>
      <c r="D183" s="66">
        <v>0</v>
      </c>
    </row>
    <row r="184" spans="1:4">
      <c r="A184" s="65"/>
      <c r="B184" s="69"/>
      <c r="C184" s="67" t="s">
        <v>2332</v>
      </c>
      <c r="D184" s="66">
        <v>0</v>
      </c>
    </row>
    <row r="185" spans="1:4">
      <c r="A185" s="65"/>
      <c r="B185" s="69"/>
      <c r="C185" s="67" t="s">
        <v>2333</v>
      </c>
      <c r="D185" s="66">
        <v>0</v>
      </c>
    </row>
    <row r="186" spans="1:4">
      <c r="A186" s="65"/>
      <c r="B186" s="66"/>
      <c r="C186" s="67" t="s">
        <v>2334</v>
      </c>
      <c r="D186" s="68">
        <v>0</v>
      </c>
    </row>
    <row r="187" spans="1:4">
      <c r="A187" s="65" t="s">
        <v>2123</v>
      </c>
      <c r="B187" s="66"/>
      <c r="C187" s="65" t="s">
        <v>2335</v>
      </c>
      <c r="D187" s="66">
        <f t="shared" ref="D187" si="39">SUM(D188,D195,D196)</f>
        <v>0</v>
      </c>
    </row>
    <row r="188" spans="1:4">
      <c r="A188" s="65"/>
      <c r="B188" s="66"/>
      <c r="C188" s="65" t="s">
        <v>2336</v>
      </c>
      <c r="D188" s="66">
        <f t="shared" ref="D188" si="40">SUM(D189:D194)</f>
        <v>0</v>
      </c>
    </row>
    <row r="189" spans="1:4">
      <c r="A189" s="65"/>
      <c r="B189" s="66"/>
      <c r="C189" s="67" t="s">
        <v>2337</v>
      </c>
      <c r="D189" s="66">
        <v>0</v>
      </c>
    </row>
    <row r="190" spans="1:4">
      <c r="A190" s="65"/>
      <c r="B190" s="66"/>
      <c r="C190" s="67" t="s">
        <v>2338</v>
      </c>
      <c r="D190" s="66">
        <v>0</v>
      </c>
    </row>
    <row r="191" spans="1:4">
      <c r="A191" s="65"/>
      <c r="B191" s="66"/>
      <c r="C191" s="67" t="s">
        <v>2339</v>
      </c>
      <c r="D191" s="66">
        <v>0</v>
      </c>
    </row>
    <row r="192" spans="1:4">
      <c r="A192" s="65"/>
      <c r="B192" s="66"/>
      <c r="C192" s="67" t="s">
        <v>2340</v>
      </c>
      <c r="D192" s="66">
        <v>0</v>
      </c>
    </row>
    <row r="193" spans="1:4">
      <c r="A193" s="65"/>
      <c r="B193" s="66"/>
      <c r="C193" s="67" t="s">
        <v>2341</v>
      </c>
      <c r="D193" s="66">
        <v>0</v>
      </c>
    </row>
    <row r="194" spans="1:4">
      <c r="A194" s="65"/>
      <c r="B194" s="66"/>
      <c r="C194" s="67" t="s">
        <v>2342</v>
      </c>
      <c r="D194" s="66">
        <v>0</v>
      </c>
    </row>
    <row r="195" spans="1:4">
      <c r="A195" s="65"/>
      <c r="B195" s="66"/>
      <c r="C195" s="65" t="s">
        <v>2343</v>
      </c>
      <c r="D195" s="66">
        <v>0</v>
      </c>
    </row>
    <row r="196" spans="1:4">
      <c r="A196" s="65"/>
      <c r="B196" s="66"/>
      <c r="C196" s="65" t="s">
        <v>2344</v>
      </c>
      <c r="D196" s="68">
        <v>0</v>
      </c>
    </row>
    <row r="197" spans="1:4">
      <c r="A197" s="65" t="s">
        <v>2124</v>
      </c>
      <c r="B197" s="66">
        <v>7</v>
      </c>
      <c r="C197" s="65" t="s">
        <v>2345</v>
      </c>
      <c r="D197" s="66">
        <f t="shared" ref="D197" si="41">SUM(D198,D204,D205)</f>
        <v>9</v>
      </c>
    </row>
    <row r="198" spans="1:4">
      <c r="A198" s="65"/>
      <c r="B198" s="66"/>
      <c r="C198" s="65" t="s">
        <v>2346</v>
      </c>
      <c r="D198" s="66">
        <f t="shared" ref="D198" si="42">SUM(D199:D203)</f>
        <v>9</v>
      </c>
    </row>
    <row r="199" spans="1:4">
      <c r="A199" s="65"/>
      <c r="B199" s="66"/>
      <c r="C199" s="67" t="s">
        <v>2347</v>
      </c>
      <c r="D199" s="66">
        <v>0</v>
      </c>
    </row>
    <row r="200" spans="1:4">
      <c r="A200" s="65"/>
      <c r="B200" s="66"/>
      <c r="C200" s="67" t="s">
        <v>2348</v>
      </c>
      <c r="D200" s="66">
        <v>0</v>
      </c>
    </row>
    <row r="201" spans="1:4">
      <c r="A201" s="65"/>
      <c r="B201" s="66"/>
      <c r="C201" s="67" t="s">
        <v>2349</v>
      </c>
      <c r="D201" s="66">
        <v>0</v>
      </c>
    </row>
    <row r="202" spans="1:4">
      <c r="A202" s="65"/>
      <c r="B202" s="66"/>
      <c r="C202" s="67" t="s">
        <v>2350</v>
      </c>
      <c r="D202" s="66">
        <v>0</v>
      </c>
    </row>
    <row r="203" spans="1:4">
      <c r="A203" s="65"/>
      <c r="B203" s="66"/>
      <c r="C203" s="67" t="s">
        <v>2351</v>
      </c>
      <c r="D203" s="66">
        <v>9</v>
      </c>
    </row>
    <row r="204" spans="1:4">
      <c r="A204" s="65"/>
      <c r="B204" s="66"/>
      <c r="C204" s="65" t="s">
        <v>2352</v>
      </c>
      <c r="D204" s="66">
        <v>0</v>
      </c>
    </row>
    <row r="205" spans="1:4">
      <c r="A205" s="65"/>
      <c r="B205" s="66"/>
      <c r="C205" s="65" t="s">
        <v>2353</v>
      </c>
      <c r="D205" s="68">
        <v>0</v>
      </c>
    </row>
    <row r="206" spans="1:4">
      <c r="A206" s="65" t="s">
        <v>2354</v>
      </c>
      <c r="B206" s="66">
        <v>0</v>
      </c>
      <c r="C206" s="65" t="s">
        <v>2355</v>
      </c>
      <c r="D206" s="66">
        <f t="shared" ref="D206" si="43">SUM(D207:D209)</f>
        <v>0</v>
      </c>
    </row>
    <row r="207" spans="1:4">
      <c r="A207" s="67" t="s">
        <v>2356</v>
      </c>
      <c r="B207" s="66">
        <v>0</v>
      </c>
      <c r="C207" s="67" t="s">
        <v>2357</v>
      </c>
      <c r="D207" s="66">
        <v>0</v>
      </c>
    </row>
    <row r="208" spans="1:4">
      <c r="A208" s="67" t="s">
        <v>2358</v>
      </c>
      <c r="B208" s="66">
        <v>0</v>
      </c>
      <c r="C208" s="67" t="s">
        <v>2359</v>
      </c>
      <c r="D208" s="66">
        <v>0</v>
      </c>
    </row>
    <row r="209" spans="1:4">
      <c r="A209" s="65"/>
      <c r="B209" s="66"/>
      <c r="C209" s="67" t="s">
        <v>2360</v>
      </c>
      <c r="D209" s="68">
        <v>0</v>
      </c>
    </row>
    <row r="210" spans="1:4">
      <c r="A210" s="65" t="s">
        <v>2361</v>
      </c>
      <c r="B210" s="66">
        <v>0</v>
      </c>
      <c r="C210" s="65" t="s">
        <v>2362</v>
      </c>
      <c r="D210" s="66">
        <f t="shared" ref="D210" si="44">SUM(D211:D215)</f>
        <v>43</v>
      </c>
    </row>
    <row r="211" spans="1:4">
      <c r="A211" s="65"/>
      <c r="B211" s="66"/>
      <c r="C211" s="67" t="s">
        <v>2363</v>
      </c>
      <c r="D211" s="66">
        <v>0</v>
      </c>
    </row>
    <row r="212" spans="1:4">
      <c r="A212" s="65"/>
      <c r="B212" s="66"/>
      <c r="C212" s="67" t="s">
        <v>2364</v>
      </c>
      <c r="D212" s="66">
        <v>0</v>
      </c>
    </row>
    <row r="213" spans="1:4">
      <c r="A213" s="65"/>
      <c r="B213" s="66"/>
      <c r="C213" s="67" t="s">
        <v>2365</v>
      </c>
      <c r="D213" s="66">
        <v>0</v>
      </c>
    </row>
    <row r="214" spans="1:4">
      <c r="A214" s="65"/>
      <c r="B214" s="66"/>
      <c r="C214" s="67" t="s">
        <v>2366</v>
      </c>
      <c r="D214" s="66">
        <v>43</v>
      </c>
    </row>
    <row r="215" spans="1:4">
      <c r="A215" s="65"/>
      <c r="B215" s="66"/>
      <c r="C215" s="67" t="s">
        <v>2367</v>
      </c>
      <c r="D215" s="68">
        <v>0</v>
      </c>
    </row>
    <row r="216" spans="1:4">
      <c r="A216" s="65" t="s">
        <v>2368</v>
      </c>
      <c r="B216" s="66">
        <v>0</v>
      </c>
      <c r="C216" s="65" t="s">
        <v>2369</v>
      </c>
      <c r="D216" s="66">
        <v>0</v>
      </c>
    </row>
    <row r="217" spans="1:4">
      <c r="A217" s="65" t="s">
        <v>2370</v>
      </c>
      <c r="B217" s="66">
        <v>0</v>
      </c>
      <c r="C217" s="65" t="s">
        <v>2371</v>
      </c>
      <c r="D217" s="66">
        <v>0</v>
      </c>
    </row>
    <row r="218" spans="1:4">
      <c r="A218" s="65" t="s">
        <v>2372</v>
      </c>
      <c r="B218" s="66">
        <v>0</v>
      </c>
      <c r="C218" s="65" t="s">
        <v>2373</v>
      </c>
      <c r="D218" s="66">
        <f t="shared" ref="D218" si="45">SUM(D219:D226)</f>
        <v>0</v>
      </c>
    </row>
    <row r="219" spans="1:4">
      <c r="A219" s="67" t="s">
        <v>2374</v>
      </c>
      <c r="B219" s="66">
        <v>0</v>
      </c>
      <c r="C219" s="67" t="s">
        <v>2375</v>
      </c>
      <c r="D219" s="66">
        <v>0</v>
      </c>
    </row>
    <row r="220" spans="1:4">
      <c r="A220" s="67" t="s">
        <v>2376</v>
      </c>
      <c r="B220" s="66">
        <v>0</v>
      </c>
      <c r="C220" s="67" t="s">
        <v>2377</v>
      </c>
      <c r="D220" s="66">
        <v>0</v>
      </c>
    </row>
    <row r="221" spans="1:4">
      <c r="A221" s="67" t="s">
        <v>2378</v>
      </c>
      <c r="B221" s="66">
        <v>0</v>
      </c>
      <c r="C221" s="67" t="s">
        <v>2379</v>
      </c>
      <c r="D221" s="66">
        <v>0</v>
      </c>
    </row>
    <row r="222" spans="1:4">
      <c r="A222" s="67" t="s">
        <v>2380</v>
      </c>
      <c r="B222" s="66">
        <v>0</v>
      </c>
      <c r="C222" s="67" t="s">
        <v>2381</v>
      </c>
      <c r="D222" s="66">
        <v>0</v>
      </c>
    </row>
    <row r="223" spans="1:4">
      <c r="A223" s="67" t="s">
        <v>2382</v>
      </c>
      <c r="B223" s="66">
        <v>0</v>
      </c>
      <c r="C223" s="67" t="s">
        <v>2383</v>
      </c>
      <c r="D223" s="66">
        <v>0</v>
      </c>
    </row>
    <row r="224" spans="1:4">
      <c r="A224" s="67" t="s">
        <v>2384</v>
      </c>
      <c r="B224" s="66">
        <v>0</v>
      </c>
      <c r="C224" s="67" t="s">
        <v>2385</v>
      </c>
      <c r="D224" s="66">
        <v>0</v>
      </c>
    </row>
    <row r="225" spans="1:4">
      <c r="A225" s="67" t="s">
        <v>2386</v>
      </c>
      <c r="B225" s="66">
        <v>0</v>
      </c>
      <c r="C225" s="67" t="s">
        <v>2387</v>
      </c>
      <c r="D225" s="66">
        <v>0</v>
      </c>
    </row>
    <row r="226" spans="1:4">
      <c r="A226" s="67"/>
      <c r="B226" s="66"/>
      <c r="C226" s="67" t="s">
        <v>2388</v>
      </c>
      <c r="D226" s="68">
        <v>0</v>
      </c>
    </row>
    <row r="227" spans="1:4">
      <c r="A227" s="65" t="s">
        <v>2389</v>
      </c>
      <c r="B227" s="66">
        <v>0</v>
      </c>
      <c r="C227" s="65" t="s">
        <v>2390</v>
      </c>
      <c r="D227" s="215">
        <f t="shared" ref="D227" si="46">SUM(D228,D240,D241)</f>
        <v>2349</v>
      </c>
    </row>
    <row r="228" spans="1:4">
      <c r="A228" s="67" t="s">
        <v>2391</v>
      </c>
      <c r="B228" s="66">
        <v>0</v>
      </c>
      <c r="C228" s="72" t="s">
        <v>2392</v>
      </c>
      <c r="D228" s="68">
        <f t="shared" ref="D228" si="47">SUM(D229:D239)</f>
        <v>2349</v>
      </c>
    </row>
    <row r="229" spans="1:4">
      <c r="A229" s="67" t="s">
        <v>2393</v>
      </c>
      <c r="B229" s="66">
        <v>0</v>
      </c>
      <c r="C229" s="73" t="s">
        <v>2394</v>
      </c>
      <c r="D229" s="66">
        <v>0</v>
      </c>
    </row>
    <row r="230" spans="1:4">
      <c r="A230" s="67"/>
      <c r="B230" s="66"/>
      <c r="C230" s="73" t="s">
        <v>2395</v>
      </c>
      <c r="D230" s="66">
        <v>1346</v>
      </c>
    </row>
    <row r="231" spans="1:4">
      <c r="A231" s="67"/>
      <c r="B231" s="66"/>
      <c r="C231" s="73" t="s">
        <v>2396</v>
      </c>
      <c r="D231" s="66">
        <v>21</v>
      </c>
    </row>
    <row r="232" spans="1:4">
      <c r="A232" s="67"/>
      <c r="B232" s="66"/>
      <c r="C232" s="73" t="s">
        <v>2397</v>
      </c>
      <c r="D232" s="66">
        <v>430</v>
      </c>
    </row>
    <row r="233" spans="1:4">
      <c r="A233" s="67"/>
      <c r="B233" s="66"/>
      <c r="C233" s="73" t="s">
        <v>2398</v>
      </c>
      <c r="D233" s="66">
        <v>0</v>
      </c>
    </row>
    <row r="234" spans="1:4">
      <c r="A234" s="67"/>
      <c r="B234" s="66"/>
      <c r="C234" s="73" t="s">
        <v>2399</v>
      </c>
      <c r="D234" s="66">
        <v>51</v>
      </c>
    </row>
    <row r="235" spans="1:4">
      <c r="A235" s="67"/>
      <c r="B235" s="66"/>
      <c r="C235" s="73" t="s">
        <v>2400</v>
      </c>
      <c r="D235" s="66">
        <v>0</v>
      </c>
    </row>
    <row r="236" spans="1:4">
      <c r="A236" s="67"/>
      <c r="B236" s="66"/>
      <c r="C236" s="73" t="s">
        <v>2401</v>
      </c>
      <c r="D236" s="66">
        <v>384</v>
      </c>
    </row>
    <row r="237" spans="1:4">
      <c r="A237" s="67"/>
      <c r="B237" s="66"/>
      <c r="C237" s="73" t="s">
        <v>2402</v>
      </c>
      <c r="D237" s="66">
        <v>0</v>
      </c>
    </row>
    <row r="238" spans="1:4">
      <c r="A238" s="67"/>
      <c r="B238" s="66"/>
      <c r="C238" s="73" t="s">
        <v>2403</v>
      </c>
      <c r="D238" s="66">
        <v>117</v>
      </c>
    </row>
    <row r="239" spans="1:4">
      <c r="A239" s="67"/>
      <c r="B239" s="66"/>
      <c r="C239" s="73" t="s">
        <v>2404</v>
      </c>
      <c r="D239" s="66">
        <v>0</v>
      </c>
    </row>
    <row r="240" spans="1:4">
      <c r="A240" s="67"/>
      <c r="B240" s="66"/>
      <c r="C240" s="72" t="s">
        <v>2405</v>
      </c>
      <c r="D240" s="66">
        <v>0</v>
      </c>
    </row>
    <row r="241" spans="1:5">
      <c r="A241" s="67"/>
      <c r="B241" s="66"/>
      <c r="C241" s="72" t="s">
        <v>2406</v>
      </c>
      <c r="D241" s="68">
        <v>0</v>
      </c>
    </row>
    <row r="242" spans="1:5">
      <c r="A242" s="65" t="s">
        <v>2407</v>
      </c>
      <c r="B242" s="66">
        <v>0</v>
      </c>
      <c r="C242" s="72" t="s">
        <v>2408</v>
      </c>
      <c r="D242" s="66">
        <v>0</v>
      </c>
    </row>
    <row r="243" spans="1:5">
      <c r="A243" s="65" t="s">
        <v>2409</v>
      </c>
      <c r="B243" s="66"/>
      <c r="C243" s="72" t="s">
        <v>2410</v>
      </c>
      <c r="D243" s="66">
        <f t="shared" ref="D243" si="48">SUM(D244:D246)</f>
        <v>0</v>
      </c>
    </row>
    <row r="244" spans="1:5">
      <c r="A244" s="70"/>
      <c r="B244" s="69"/>
      <c r="C244" s="65" t="s">
        <v>2411</v>
      </c>
      <c r="D244" s="66"/>
    </row>
    <row r="245" spans="1:5">
      <c r="A245" s="67"/>
      <c r="B245" s="74"/>
      <c r="C245" s="65" t="s">
        <v>2412</v>
      </c>
      <c r="D245" s="66">
        <v>0</v>
      </c>
    </row>
    <row r="246" spans="1:5">
      <c r="A246" s="67"/>
      <c r="B246" s="74"/>
      <c r="C246" s="65" t="s">
        <v>2413</v>
      </c>
      <c r="D246" s="66">
        <v>0</v>
      </c>
    </row>
    <row r="247" spans="1:5">
      <c r="A247" s="75" t="s">
        <v>2414</v>
      </c>
      <c r="B247" s="66">
        <f>SUM(B41+B57+B66+B73+B86+B95+B197)</f>
        <v>16540</v>
      </c>
      <c r="C247" s="75" t="s">
        <v>2415</v>
      </c>
      <c r="D247" s="68">
        <v>23269</v>
      </c>
      <c r="E247" s="98"/>
    </row>
    <row r="248" spans="1:5">
      <c r="A248" s="76" t="s">
        <v>63</v>
      </c>
      <c r="B248" s="77">
        <f>B249+B250+B251+B252+B253</f>
        <v>27932</v>
      </c>
      <c r="C248" s="76" t="s">
        <v>2083</v>
      </c>
      <c r="D248" s="77">
        <f>D249+D250+D251+D252+D253</f>
        <v>21203</v>
      </c>
    </row>
    <row r="249" spans="1:5">
      <c r="A249" s="78" t="s">
        <v>2084</v>
      </c>
      <c r="B249" s="77">
        <v>9238</v>
      </c>
      <c r="C249" s="78" t="s">
        <v>2085</v>
      </c>
      <c r="D249" s="77"/>
    </row>
    <row r="250" spans="1:5">
      <c r="A250" s="78" t="s">
        <v>2086</v>
      </c>
      <c r="B250" s="79"/>
      <c r="C250" s="78" t="s">
        <v>2087</v>
      </c>
      <c r="D250" s="77"/>
    </row>
    <row r="251" spans="1:5">
      <c r="A251" s="78" t="s">
        <v>2096</v>
      </c>
      <c r="B251" s="77">
        <v>648</v>
      </c>
      <c r="C251" s="78" t="s">
        <v>2089</v>
      </c>
      <c r="D251" s="77">
        <v>54</v>
      </c>
    </row>
    <row r="252" spans="1:5">
      <c r="A252" s="78" t="s">
        <v>2088</v>
      </c>
      <c r="B252" s="80"/>
      <c r="C252" s="78" t="s">
        <v>2099</v>
      </c>
      <c r="D252" s="77">
        <v>3103</v>
      </c>
    </row>
    <row r="253" spans="1:5">
      <c r="A253" s="78" t="s">
        <v>2130</v>
      </c>
      <c r="B253" s="77">
        <v>18046</v>
      </c>
      <c r="C253" s="81" t="s">
        <v>2131</v>
      </c>
      <c r="D253" s="77">
        <v>18046</v>
      </c>
    </row>
    <row r="254" spans="1:5">
      <c r="A254" s="82" t="s">
        <v>2132</v>
      </c>
      <c r="B254" s="77">
        <f>B247+B248</f>
        <v>44472</v>
      </c>
      <c r="C254" s="82" t="s">
        <v>2133</v>
      </c>
      <c r="D254" s="77">
        <f>D247+D248</f>
        <v>44472</v>
      </c>
    </row>
  </sheetData>
  <mergeCells count="3">
    <mergeCell ref="A1:D1"/>
    <mergeCell ref="A3:B3"/>
    <mergeCell ref="C3:D3"/>
  </mergeCells>
  <phoneticPr fontId="38" type="noConversion"/>
  <pageMargins left="0.69930555555555596" right="0.69930555555555596" top="0.75" bottom="0.75" header="0.3" footer="0.3"/>
</worksheet>
</file>

<file path=xl/worksheets/sheet9.xml><?xml version="1.0" encoding="utf-8"?>
<worksheet xmlns="http://schemas.openxmlformats.org/spreadsheetml/2006/main" xmlns:r="http://schemas.openxmlformats.org/officeDocument/2006/relationships">
  <dimension ref="A1:M29"/>
  <sheetViews>
    <sheetView showZeros="0" topLeftCell="A7" workbookViewId="0">
      <selection activeCell="J15" sqref="J15"/>
    </sheetView>
  </sheetViews>
  <sheetFormatPr defaultColWidth="9.125" defaultRowHeight="14.25"/>
  <cols>
    <col min="1" max="1" width="31.75" style="42" customWidth="1"/>
    <col min="2" max="2" width="11.375" style="42" customWidth="1"/>
    <col min="3" max="3" width="13.375" style="42" customWidth="1"/>
    <col min="4" max="4" width="13.25" style="42" customWidth="1"/>
    <col min="5" max="6" width="8.875" style="42" customWidth="1"/>
    <col min="7" max="7" width="31.25" style="42" customWidth="1"/>
    <col min="8" max="8" width="10.125" style="42" customWidth="1"/>
    <col min="9" max="10" width="13.25" style="42" customWidth="1"/>
    <col min="11" max="12" width="8.875" style="42" customWidth="1"/>
    <col min="13" max="16384" width="9.125" style="43"/>
  </cols>
  <sheetData>
    <row r="1" spans="1:13" s="40" customFormat="1" ht="28.5">
      <c r="A1" s="279" t="s">
        <v>3026</v>
      </c>
      <c r="B1" s="279"/>
      <c r="C1" s="279"/>
      <c r="D1" s="279"/>
      <c r="E1" s="279"/>
      <c r="F1" s="279"/>
      <c r="G1" s="279"/>
      <c r="H1" s="279"/>
      <c r="I1" s="279"/>
      <c r="J1" s="279"/>
      <c r="K1" s="279"/>
      <c r="L1" s="279"/>
    </row>
    <row r="2" spans="1:13" s="40" customFormat="1">
      <c r="A2" s="44" t="s">
        <v>2416</v>
      </c>
      <c r="B2" s="44"/>
      <c r="C2" s="45"/>
      <c r="D2" s="45"/>
      <c r="E2" s="45"/>
      <c r="G2" s="42"/>
      <c r="H2" s="42"/>
      <c r="I2" s="42"/>
      <c r="J2" s="42"/>
      <c r="K2" s="280" t="s">
        <v>5</v>
      </c>
      <c r="L2" s="280"/>
    </row>
    <row r="3" spans="1:13" s="41" customFormat="1" ht="27">
      <c r="A3" s="46" t="s">
        <v>6</v>
      </c>
      <c r="B3" s="46" t="s">
        <v>109</v>
      </c>
      <c r="C3" s="46" t="s">
        <v>3013</v>
      </c>
      <c r="D3" s="46" t="s">
        <v>3018</v>
      </c>
      <c r="E3" s="47" t="s">
        <v>8</v>
      </c>
      <c r="F3" s="47" t="s">
        <v>9</v>
      </c>
      <c r="G3" s="46" t="s">
        <v>6</v>
      </c>
      <c r="H3" s="46" t="s">
        <v>109</v>
      </c>
      <c r="I3" s="46" t="s">
        <v>3013</v>
      </c>
      <c r="J3" s="46" t="s">
        <v>3018</v>
      </c>
      <c r="K3" s="47" t="s">
        <v>8</v>
      </c>
      <c r="L3" s="47" t="s">
        <v>9</v>
      </c>
    </row>
    <row r="4" spans="1:13" ht="27" customHeight="1">
      <c r="A4" s="48" t="s">
        <v>2417</v>
      </c>
      <c r="B4" s="49"/>
      <c r="C4" s="49"/>
      <c r="D4" s="49"/>
      <c r="E4" s="50"/>
      <c r="F4" s="50"/>
      <c r="G4" s="48" t="s">
        <v>2418</v>
      </c>
      <c r="H4" s="49"/>
      <c r="I4" s="49"/>
      <c r="J4" s="49"/>
      <c r="K4" s="50"/>
      <c r="L4" s="50"/>
    </row>
    <row r="5" spans="1:13" ht="27" customHeight="1">
      <c r="A5" s="48" t="s">
        <v>2419</v>
      </c>
      <c r="B5" s="49"/>
      <c r="C5" s="49"/>
      <c r="D5" s="49"/>
      <c r="E5" s="50"/>
      <c r="F5" s="50"/>
      <c r="G5" s="48" t="s">
        <v>2420</v>
      </c>
      <c r="H5" s="49"/>
      <c r="I5" s="49"/>
      <c r="J5" s="49"/>
      <c r="K5" s="50"/>
      <c r="L5" s="50"/>
    </row>
    <row r="6" spans="1:13" ht="27" customHeight="1">
      <c r="A6" s="48" t="s">
        <v>2421</v>
      </c>
      <c r="B6" s="49"/>
      <c r="C6" s="49"/>
      <c r="D6" s="49"/>
      <c r="E6" s="50"/>
      <c r="F6" s="50"/>
      <c r="G6" s="48" t="s">
        <v>2422</v>
      </c>
      <c r="H6" s="49"/>
      <c r="I6" s="49"/>
      <c r="J6" s="49"/>
      <c r="K6" s="50"/>
      <c r="L6" s="50"/>
    </row>
    <row r="7" spans="1:13" ht="27" customHeight="1">
      <c r="A7" s="48" t="s">
        <v>2423</v>
      </c>
      <c r="B7" s="49"/>
      <c r="C7" s="49"/>
      <c r="D7" s="49"/>
      <c r="E7" s="50"/>
      <c r="F7" s="50"/>
      <c r="G7" s="48" t="s">
        <v>2424</v>
      </c>
      <c r="H7" s="49"/>
      <c r="I7" s="49"/>
      <c r="J7" s="49"/>
      <c r="K7" s="50"/>
      <c r="L7" s="50"/>
    </row>
    <row r="8" spans="1:13" ht="27" customHeight="1">
      <c r="A8" s="48" t="s">
        <v>2425</v>
      </c>
      <c r="B8" s="49"/>
      <c r="C8" s="49"/>
      <c r="D8" s="49"/>
      <c r="E8" s="50"/>
      <c r="F8" s="50"/>
      <c r="G8" s="48" t="s">
        <v>2426</v>
      </c>
      <c r="H8" s="49"/>
      <c r="I8" s="49"/>
      <c r="J8" s="49"/>
      <c r="K8" s="50"/>
      <c r="L8" s="50"/>
    </row>
    <row r="9" spans="1:13" ht="27" customHeight="1">
      <c r="A9" s="48" t="s">
        <v>2427</v>
      </c>
      <c r="B9" s="248">
        <v>9996</v>
      </c>
      <c r="C9" s="49">
        <f>1551+8276+234</f>
        <v>10061</v>
      </c>
      <c r="D9" s="248">
        <v>10301</v>
      </c>
      <c r="E9" s="51">
        <f>+D9/C9*100</f>
        <v>102.38544876254845</v>
      </c>
      <c r="F9" s="50">
        <v>4.4999999999999998E-2</v>
      </c>
      <c r="G9" s="48" t="s">
        <v>2428</v>
      </c>
      <c r="H9" s="248">
        <v>6801</v>
      </c>
      <c r="I9" s="49">
        <v>7577</v>
      </c>
      <c r="J9" s="248">
        <v>6831</v>
      </c>
      <c r="K9" s="51">
        <f>+J9/I9*100</f>
        <v>90.154414675993138</v>
      </c>
      <c r="L9" s="247">
        <v>6831</v>
      </c>
      <c r="M9" s="56"/>
    </row>
    <row r="10" spans="1:13" ht="27" customHeight="1">
      <c r="A10" s="48" t="s">
        <v>2429</v>
      </c>
      <c r="B10" s="49"/>
      <c r="C10" s="49"/>
      <c r="D10" s="49"/>
      <c r="E10" s="51"/>
      <c r="F10" s="50"/>
      <c r="G10" s="48" t="s">
        <v>2430</v>
      </c>
      <c r="H10" s="49"/>
      <c r="I10" s="49"/>
      <c r="J10" s="49"/>
      <c r="K10" s="51"/>
      <c r="L10" s="50"/>
    </row>
    <row r="11" spans="1:13" ht="27" customHeight="1">
      <c r="A11" s="48" t="s">
        <v>2431</v>
      </c>
      <c r="B11" s="248">
        <v>17289</v>
      </c>
      <c r="C11" s="49"/>
      <c r="D11" s="248">
        <v>13894</v>
      </c>
      <c r="E11" s="51" t="e">
        <f>D11/C11*100</f>
        <v>#DIV/0!</v>
      </c>
      <c r="F11" s="50"/>
      <c r="G11" s="48" t="s">
        <v>2432</v>
      </c>
      <c r="H11" s="49"/>
      <c r="I11" s="49"/>
      <c r="J11" s="248">
        <v>24143</v>
      </c>
      <c r="K11" s="51"/>
      <c r="L11" s="50"/>
    </row>
    <row r="12" spans="1:13" ht="27" customHeight="1">
      <c r="A12" s="52" t="s">
        <v>2433</v>
      </c>
      <c r="B12" s="49">
        <f>SUM(B9:B11)</f>
        <v>27285</v>
      </c>
      <c r="C12" s="53">
        <f>SUM(C4:C11)</f>
        <v>10061</v>
      </c>
      <c r="D12" s="53">
        <f>SUM(D4:D11)</f>
        <v>24195</v>
      </c>
      <c r="E12" s="51">
        <f t="shared" ref="E12:E16" si="0">+D12/C12*100</f>
        <v>240.48305337441604</v>
      </c>
      <c r="F12" s="50">
        <v>1.8523000000000001</v>
      </c>
      <c r="G12" s="52" t="s">
        <v>2434</v>
      </c>
      <c r="H12" s="53">
        <v>6731</v>
      </c>
      <c r="I12" s="53">
        <v>7577</v>
      </c>
      <c r="J12" s="53">
        <f>SUM(J4:J11)</f>
        <v>30974</v>
      </c>
      <c r="K12" s="51">
        <f t="shared" ref="K12:K16" si="1">+J12/I12*100</f>
        <v>408.7897584796093</v>
      </c>
      <c r="L12" s="50">
        <v>1.04E-2</v>
      </c>
    </row>
    <row r="13" spans="1:13" ht="27" customHeight="1">
      <c r="A13" s="48" t="s">
        <v>112</v>
      </c>
      <c r="B13" s="49"/>
      <c r="C13" s="49"/>
      <c r="D13" s="49"/>
      <c r="E13" s="51"/>
      <c r="F13" s="50"/>
      <c r="G13" s="48" t="s">
        <v>150</v>
      </c>
      <c r="H13" s="49"/>
      <c r="I13" s="49"/>
      <c r="J13" s="49"/>
      <c r="K13" s="51"/>
      <c r="L13" s="50"/>
    </row>
    <row r="14" spans="1:13" ht="27" customHeight="1">
      <c r="A14" s="48" t="s">
        <v>139</v>
      </c>
      <c r="B14" s="49"/>
      <c r="C14" s="49"/>
      <c r="D14" s="49"/>
      <c r="E14" s="51"/>
      <c r="F14" s="50"/>
      <c r="G14" s="48" t="s">
        <v>176</v>
      </c>
      <c r="H14" s="49"/>
      <c r="I14" s="49"/>
      <c r="J14" s="49"/>
      <c r="K14" s="51"/>
      <c r="L14" s="50"/>
    </row>
    <row r="15" spans="1:13" ht="27" customHeight="1">
      <c r="A15" s="48" t="s">
        <v>147</v>
      </c>
      <c r="B15" s="49">
        <v>12678</v>
      </c>
      <c r="C15" s="49">
        <v>12276</v>
      </c>
      <c r="D15" s="49">
        <v>33162</v>
      </c>
      <c r="E15" s="51">
        <f t="shared" si="0"/>
        <v>270.1368523949169</v>
      </c>
      <c r="F15" s="50">
        <v>0.28799999999999998</v>
      </c>
      <c r="G15" s="48" t="s">
        <v>187</v>
      </c>
      <c r="H15" s="49">
        <v>33162</v>
      </c>
      <c r="I15" s="49">
        <f>+C12-I12+C15</f>
        <v>14760</v>
      </c>
      <c r="J15" s="49">
        <v>26383</v>
      </c>
      <c r="K15" s="51">
        <f t="shared" si="1"/>
        <v>178.74661246612467</v>
      </c>
      <c r="L15" s="50">
        <v>1.6156999999999999</v>
      </c>
    </row>
    <row r="16" spans="1:13" ht="27" customHeight="1">
      <c r="A16" s="52" t="s">
        <v>2132</v>
      </c>
      <c r="B16" s="53">
        <v>19409</v>
      </c>
      <c r="C16" s="53">
        <f>SUM(C12:C15)</f>
        <v>22337</v>
      </c>
      <c r="D16" s="53">
        <f>D12+D13+D14+D15</f>
        <v>57357</v>
      </c>
      <c r="E16" s="51">
        <f t="shared" si="0"/>
        <v>256.78023011147422</v>
      </c>
      <c r="F16" s="50">
        <v>1.0589999999999999</v>
      </c>
      <c r="G16" s="52" t="s">
        <v>2133</v>
      </c>
      <c r="H16" s="53">
        <v>19409</v>
      </c>
      <c r="I16" s="53">
        <f>SUM(I12:I15)</f>
        <v>22337</v>
      </c>
      <c r="J16" s="53">
        <f>J12+J13+J14+J15</f>
        <v>57357</v>
      </c>
      <c r="K16" s="51">
        <f t="shared" si="1"/>
        <v>256.78023011147422</v>
      </c>
      <c r="L16" s="50">
        <v>1.0589999999999999</v>
      </c>
    </row>
    <row r="17" spans="1:12" ht="28.5" customHeight="1">
      <c r="A17" s="281" t="s">
        <v>3027</v>
      </c>
      <c r="B17" s="281"/>
      <c r="C17" s="281"/>
      <c r="D17" s="281"/>
      <c r="E17" s="281"/>
      <c r="F17" s="281"/>
      <c r="G17" s="281"/>
      <c r="H17" s="281"/>
      <c r="I17" s="281"/>
      <c r="J17" s="281"/>
      <c r="K17" s="281"/>
      <c r="L17" s="281"/>
    </row>
    <row r="18" spans="1:12">
      <c r="I18" s="57"/>
      <c r="J18" s="57"/>
    </row>
    <row r="21" spans="1:12">
      <c r="A21" s="54"/>
    </row>
    <row r="22" spans="1:12">
      <c r="A22" s="54"/>
      <c r="B22" s="55"/>
    </row>
    <row r="23" spans="1:12">
      <c r="A23" s="54"/>
      <c r="B23" s="54"/>
    </row>
    <row r="24" spans="1:12">
      <c r="A24" s="54"/>
      <c r="B24" s="54"/>
    </row>
    <row r="25" spans="1:12">
      <c r="A25" s="54"/>
      <c r="B25" s="54"/>
    </row>
    <row r="26" spans="1:12">
      <c r="A26" s="54"/>
    </row>
    <row r="27" spans="1:12">
      <c r="A27" s="54"/>
    </row>
    <row r="28" spans="1:12">
      <c r="A28" s="54"/>
    </row>
    <row r="29" spans="1:12">
      <c r="A29" s="55"/>
    </row>
  </sheetData>
  <mergeCells count="3">
    <mergeCell ref="A1:L1"/>
    <mergeCell ref="K2:L2"/>
    <mergeCell ref="A17:L17"/>
  </mergeCells>
  <phoneticPr fontId="3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vt:i4>
      </vt:variant>
    </vt:vector>
  </HeadingPairs>
  <TitlesOfParts>
    <vt:vector size="14" baseType="lpstr">
      <vt:lpstr>封面</vt:lpstr>
      <vt:lpstr>表一</vt:lpstr>
      <vt:lpstr>表二</vt:lpstr>
      <vt:lpstr>表三</vt:lpstr>
      <vt:lpstr>表四</vt:lpstr>
      <vt:lpstr>表五</vt:lpstr>
      <vt:lpstr>表六</vt:lpstr>
      <vt:lpstr>表七</vt:lpstr>
      <vt:lpstr>表八</vt:lpstr>
      <vt:lpstr>表九</vt:lpstr>
      <vt:lpstr>表十</vt:lpstr>
      <vt:lpstr>表十一</vt:lpstr>
      <vt:lpstr>表十二</vt:lpstr>
      <vt:lpstr>表四!Print_Area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2017-10-27T08:14:51Z</cp:lastPrinted>
  <dcterms:created xsi:type="dcterms:W3CDTF">2006-09-16T00:00:00Z</dcterms:created>
  <dcterms:modified xsi:type="dcterms:W3CDTF">2018-08-13T03:48:35Z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2052-10.1.0.6748</vt:lpwstr>
  </property>
</Properties>
</file>