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45" tabRatio="539" activeTab="3"/>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1" hidden="1">'附2-1农业生产发展项目明细表'!$A$4:$H$110</definedName>
    <definedName name="_xlnm._FilterDatabase" localSheetId="2" hidden="1">'附2-2基础设施项目明细表'!$A$4:$J$97</definedName>
    <definedName name="_xlnm._FilterDatabase" localSheetId="3" hidden="1">'附件2-3其他类项目明细表'!$A$4:$H$13</definedName>
    <definedName name="_xlnm._FilterDatabase" localSheetId="0" hidden="1">附件1!$A$8:$M$22</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<sst xmlns="http://schemas.openxmlformats.org/spreadsheetml/2006/main" count="1725" uniqueCount="781">
  <si>
    <t>附件1</t>
  </si>
  <si>
    <t>融水苗族自治县2025年度统筹整合使用财政涉农资金明细表（调整）</t>
  </si>
  <si>
    <t>编制单位:融水苗族自治县委员会农村工作领导小组办公室</t>
  </si>
  <si>
    <t>日期:2025年8月15日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</si>
  <si>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</si>
  <si>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</si>
  <si>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</si>
  <si>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</si>
  <si>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</si>
  <si>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</si>
  <si>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</si>
  <si>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</si>
  <si>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</si>
  <si>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</si>
  <si>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</si>
  <si>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t>
  </si>
  <si>
    <t>金额</t>
  </si>
  <si>
    <t>小计</t>
  </si>
  <si>
    <t>中央</t>
  </si>
  <si>
    <t>自治区</t>
  </si>
  <si>
    <t>总计</t>
  </si>
  <si>
    <t>一、农业生产发展</t>
  </si>
  <si>
    <t>融水苗族自治县2025年脱贫户和监测对象以奖代补项目(详见附2-1)</t>
  </si>
  <si>
    <t>各乡镇人民政府</t>
  </si>
  <si>
    <t>全县</t>
  </si>
  <si>
    <t>2025年1月1日实施，12月31日完成</t>
  </si>
  <si>
    <t>奖补脱贫户和监测对象“杉、优质稻、鱼、油茶、中药材”5个产业及其他产业。</t>
  </si>
  <si>
    <t>详见方案</t>
  </si>
  <si>
    <t>扶持脱贫户和监测对象2万户以上、脱贫人口7万人以上产业发展，增加脱贫户收入。</t>
  </si>
  <si>
    <t>财政衔接推进乡村振兴补助资金</t>
  </si>
  <si>
    <t>其它农业生产发展项目(详见附2-1)</t>
  </si>
  <si>
    <t>农业农村局、民宗局、国营怀宝林场、林业局</t>
  </si>
  <si>
    <t>2025年12月份完工</t>
  </si>
  <si>
    <t>建设产业基地，配套农业设施，新型农村集体经济，发放新型农业经营主体贷款贴息。</t>
  </si>
  <si>
    <t>详见各项目方案</t>
  </si>
  <si>
    <t>带动农民发展产业，促进农民增收，支持当地特色产业发展</t>
  </si>
  <si>
    <t>二、农村基础设施建设项目</t>
  </si>
  <si>
    <t>农业农村局实施的农村基础设施项目(详见附2-2)</t>
  </si>
  <si>
    <t>农业农村局</t>
  </si>
  <si>
    <t>2025.4.1-2025.12.31</t>
  </si>
  <si>
    <t>建设路基，路面，涵洞，水沟，挡土墙</t>
  </si>
  <si>
    <t>通过项目的实施改善当地群众生产条件，提高群众收入，</t>
  </si>
  <si>
    <t>民宗局实施的农村基础设施项目(详见附2-2)</t>
  </si>
  <si>
    <t>民宗局</t>
  </si>
  <si>
    <t>2025.4-2025.10</t>
  </si>
  <si>
    <t>道路硬化、建设挡土墙等。</t>
  </si>
  <si>
    <t>通过项目的实施，改善交通条件，解决群众的出行难问题。</t>
  </si>
  <si>
    <t>发改局实施的农村基础设施项目(详见附2-2)</t>
  </si>
  <si>
    <t>发改局</t>
  </si>
  <si>
    <t>2025.4-2025.12</t>
  </si>
  <si>
    <t>基础设施提升维修、维护</t>
  </si>
  <si>
    <t>通过项目实施，改善提升易扶点基础设施，提升安置户生活质量。</t>
  </si>
  <si>
    <t>水利局实施的农村基础设施项目(详见附2-2)</t>
  </si>
  <si>
    <t>水利局</t>
  </si>
  <si>
    <t>一、水源工程：新建拦水坝（含钢构坝、砼坝体等类型）；同步建设过滤池、沉砂池；配套水源地防护设施。二、蓄水与净化设施：新建高位水池、装配式蓄水池及储水罐；安装消毒设备（含一体化消毒装置）。三、管网系统：铺设供水管网（含配水管、入户管、引水管及特定材质管道）；新建闸阀井；安装入户计量水表。四、泵站与机电工程:新建泵房；配套机电设备安装及系统调试。五、配套辅助工程:涉及设备运输、电力接入、结构安装调试等辅助性工作。</t>
  </si>
  <si>
    <t>通过项目实施，可有效提升相关村屯供水保障能力（含部分区域农村供水保障水平的改善与提升），累计惠及约2104户、19305人；所有工程使用年限均不低于15年。</t>
  </si>
  <si>
    <t>交通局实施的农村基础设施项目(详见附2-2)</t>
  </si>
  <si>
    <t>交通局</t>
  </si>
  <si>
    <t>2025.1-2025.12</t>
  </si>
  <si>
    <t>屯级道路扩宽、安全生命防护工程等</t>
  </si>
  <si>
    <t>通过项目的实施，完成路面扩宽工程，解决群众的出行难问题。</t>
  </si>
  <si>
    <t>三、其他（社会事业发展）</t>
  </si>
  <si>
    <t>“雨露计划”扶贫培训及扶贫助学补助</t>
  </si>
  <si>
    <t>2025年3月份开工，2025年12月完工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</si>
  <si>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</si>
  <si>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</si>
  <si>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</si>
  <si>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</si>
  <si>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</si>
  <si>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</si>
  <si>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</si>
  <si>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</si>
  <si>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2025年1月份开工，2025年12月完工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</si>
  <si>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</si>
  <si>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</si>
  <si>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</si>
  <si>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</si>
  <si>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</si>
  <si>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</si>
  <si>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</si>
  <si>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</si>
  <si>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</si>
  <si>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t>
  </si>
  <si>
    <t>通过对跨省务工的脱贫劳动力进行一次性交通补助，做到应补尽补，减轻脱贫劳动力跨省务工负担，促进脱贫劳动力转移就业。</t>
  </si>
  <si>
    <t>易地扶贫搬迁融资贷款及基金利息</t>
  </si>
  <si>
    <t>统贷统还2025年长期贴息贷款资金剩余本金13714.75万元，利率为4.9%，县本级只需要承担10%的利息；国家专项建设基金剩余本金5450.532万元，利率为1.2%。</t>
  </si>
  <si>
    <t>年度完成支付2025年易地扶贫搬迁融资贷款及基金利息131.23万元。数量指标:1个，时效指标：工程款支付率及时率100%，时效指标：项目（工程）完成及时率100%，成本指标：易扶资金金额131.23万，效益指标：受益脱贫人数≥13439人，满意度指标：受益人口满意度≥90%</t>
  </si>
  <si>
    <t>2025年脱贫劳动力县域内稳定就业务工补助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</si>
  <si>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</si>
  <si>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</si>
  <si>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</si>
  <si>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</si>
  <si>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融水苗族自治县统筹整合使用财政涉农资金（农业生产发展）明细表（调整）</t>
  </si>
  <si>
    <t>主管单位</t>
  </si>
  <si>
    <t>建设内容及规模</t>
  </si>
  <si>
    <t>项目绩效目标</t>
  </si>
  <si>
    <t>投资总额
（万元）</t>
  </si>
  <si>
    <t>合   计</t>
  </si>
  <si>
    <t>一、巩固拓展脱贫攻坚成果脱贫户和监测对象以奖代补项目</t>
  </si>
  <si>
    <t>2025年脱贫户和监测对象以奖代补项目</t>
  </si>
  <si>
    <t>详见设计方案</t>
  </si>
  <si>
    <t>二、其它农业生产发展项目</t>
  </si>
  <si>
    <t>（一）林业局生产发展项目</t>
  </si>
  <si>
    <t>融水县国营怀宝林场2025年培育大径级林木项目</t>
  </si>
  <si>
    <t>国营怀宝林场</t>
  </si>
  <si>
    <t>2025年培育大径级林木项目建设面积457.5亩，主要对项目规划区的秃杉、杉木等林木实施割灌除草、修枝、疏伐、择伐等技术措施，以改良林木生长发育的生态条件，改善林分结构，提高森林质量。</t>
  </si>
  <si>
    <t>2025年培育大径级林木项目建设面积457.5亩。割灌除草+择伐≥13亩；割灌除草+修枝+疏伐≥279亩；修枝+疏伐≥165.5亩；项目验收合格率=100%；项目完成及时率=100%；单位成本≤890元/亩；带动脱贫户人口收入（总收入）≥4.0万元；受益脱贫人口数≥20人　；项目期内培训≥20人；受益林场职工满意度≥90%。</t>
  </si>
  <si>
    <t>融水县大浪镇高培村下乌梅屯码头至贵梦油茶产业基地产业道路工程</t>
  </si>
  <si>
    <t>林业局</t>
  </si>
  <si>
    <t>大浪镇</t>
  </si>
  <si>
    <t>2025.4-2025.9</t>
  </si>
  <si>
    <t>新建产业路2.665公里，路面为泥结碎石，路基宽度4.5米、路面宽度3.5米，建设相关的涵洞、边沟、路肩等。</t>
  </si>
  <si>
    <t>新建产业路2.665公里，通过改善交通条件，方便5157人生活出行并降低农产品运输成本。数量指标：硬化道路2.665公里；质量指标：项目（工程）验收合格率=100%；时效指标：项目（工程）完成及时率100%；成本指标：道路补助标准56万元/公里，总体成本指标：150万元；社会效益指标：受益人口数5157人，受益脱贫人口数2626人；可持续影响指标：工程设计使用年限≥10年；满意度指标：受益人口满意度度≥90%。</t>
  </si>
  <si>
    <t>融水县大浪镇竹桥村桥邓屯至大浪塘油茶基地产业路工程项目</t>
  </si>
  <si>
    <t>新建产业路3.566公里，路面为泥结碎石，路基宽度4.5米、路面宽度3.5米，建设相关的涵洞、边沟、路肩等。</t>
  </si>
  <si>
    <t>新建产业路3.566公里，通过改善交通条件，方便1550人生活出行并降低农产品运输成本。数量指标：硬化道路3.566公里；质量指标：项目（工程）验收合格率=100%；时效指标：项目（工程）完成及时率100%；成本指标：道路补助标准43万元/公里，总体成本指标：151万元；社会效益指标：受益人口数1550人，受益脱贫人口数326人；可持续影响指标：工程设计使用年限≥10年；满意度指标：受益人口满意度度≥90%。</t>
  </si>
  <si>
    <t>融水县大浪镇大新村初央屯至十六坡油茶产业联网路</t>
  </si>
  <si>
    <t>新建产业路1.313公里，路面为泥结碎石，路基宽度4.5米、路面宽度3.5米，建设相关的涵洞、边沟、路肩等。</t>
  </si>
  <si>
    <t>新建产业路1.313公里，通过改善交通条件，方便1243人生活出行并降低农产品运输成本。数量指标：硬化道路1.313公里；质量指标：项目（工程）验收合格率=100%；时效指标：项目（工程）完成及时率100%；成本指标：道路补助标准37万元/公里，总体成本指标：48万元；社会效益指标：受益人口数1243人，受益脱贫人口数301人；可持续影响指标：工程设计使用年限≥10年；满意度指标：受益人口满意度度≥90%。</t>
  </si>
  <si>
    <t>融水县大浪镇大德村玉米棚至扬电山杉木油茶产业道路建设项目</t>
  </si>
  <si>
    <t>新建产业路1.583公里，路面为泥结碎石，路基宽度4.5米、路面宽度3.6米，建设相关的涵洞、边沟、路肩等。</t>
  </si>
  <si>
    <t>新建产业路1.583公里，通过改善交通条件，方便2732人生活出行并降低农产品运输成本。数量指标：硬化道路1.583公里；质量指标：项目（工程）验收合格率=100%；时效指标：项目（工程）完成及时率100%；成本指标：道路补助标准41万元/公里，总体成本指标：65万元；社会效益指标：受益人口数2732人，受益脱贫人口数1680人；可持续影响指标：工程设计使用年限≥10年；满意度指标：受益人口满意度度≥90%。</t>
  </si>
  <si>
    <t>融水县国营贝江河林场新安分场木茎分区油茶基地产业道路工程</t>
  </si>
  <si>
    <t>融水镇</t>
  </si>
  <si>
    <t>新建产业路3.127公里，路面为泥结碎石，路基宽度4.5米、路面宽度3.5米，建设相关的涵洞、边沟、路肩等。</t>
  </si>
  <si>
    <t>新建产业路3.127公里，通过改善交通条件，方便1200人生活出行并降低农产品运输成本。数量指标：硬化道路3.127公里；质量指标：项目（工程）验收合格率=100%；时效指标：项目（工程）完成及时率100%；成本指标：道路补助标准25万元/公里，总体成本指标：70万元；社会效益指标：受益人口数1200人，受益脱贫人口数650人；可持续影响指标：工程设计使用年限≥10年；满意度指标：受益人口满意度度≥90%。</t>
  </si>
  <si>
    <t>融水县三防镇荣洞村才朋屯油茶产业道路建设工程</t>
  </si>
  <si>
    <t>三防镇</t>
  </si>
  <si>
    <t>新建产业路1.77公里，路面为泥结碎石，路基宽度4.5米、路面宽度3.5米，建设相关的涵洞、边沟、路肩等。</t>
  </si>
  <si>
    <t>新建产业路1.77公里，通过改善交通条件，方便774人生活出行并降低农产品运输成本。数量指标：硬化道路1.77公里；质量指标：项目（工程）验收合格率=100%；时效指标：项目（工程）完成及时率100%；成本指标：道路补助标准56万元/公里，总体成本指标：98万元；社会效益指标：受益人口数774人，受益脱贫人口数106人；可持续影响指标：工程设计使用年限≥10年；满意度指标：受益人口满意度度≥90%。</t>
  </si>
  <si>
    <t>融水县大浪镇高培村高蚌屯贾家林场油茶产业路工程项目</t>
  </si>
  <si>
    <t>新建生产道路5.94公里、路面为泥结碎石，路基宽度4.5米、路面宽度3.5米，建设相关的涵洞、边沟、路肩等。</t>
  </si>
  <si>
    <t>新建产业路5.94公里，通过改善交通条件，方便245人生活出行并降低农产品运输成本。数量指标：新建产业路5.94公里；质量指标：项目（工程）验收合格率=100%；时效指标：项目（工程）完成及时率100%；成本指标：道路补助标准43万元/公里，总体成本指标：250万元；社会效益指标：受益人口数774人，受益脱贫人口数71人；可持续影响指标：工程设计使用年限≥10年；满意度指标：受益人口满意度度≥90%。</t>
  </si>
  <si>
    <t>融水县白云乡枫木村枫木屯其衣想油茶基地道路工程</t>
  </si>
  <si>
    <t>白云乡</t>
  </si>
  <si>
    <t>新建生产道路1.4公里、路面为泥结碎石，路基宽度4.5米、路面宽度3.5米，建设相关的涵洞、边沟、路肩等。</t>
  </si>
  <si>
    <t>新建产业路1.4公里，通过改善交通条件，方便2132人生活出行并降低农产品运输成本。数量指标：硬化道路1.4公里；质量指标：项目（工程）验收合格率=100%；时效指标：项目（工程）完成及时率100%；成本指标：道路补助标准35万元/公里，总体成本指标：50万元；社会效益指标：受益人口数2132人，受益脱贫人口数832人；可持续影响指标：工程设计使用年限≥10年；满意度指标：受益人口满意度度≥90%。</t>
  </si>
  <si>
    <t>融水县白云乡荣帽村腊荣屯老虎洞油茶基地产业道路工程</t>
  </si>
  <si>
    <t>新建生产道路2.2公里、路面为泥结碎石，路基宽度4.5米、路面宽度3.5米，建设相关的涵洞、边沟、路肩等。</t>
  </si>
  <si>
    <t>新建产业路2.2公里，通过改善交通条件，方便1011人生活出行并降低农产品运输成本。数量指标：硬化道路2.2公里；质量指标：项目（工程）验收合格率=100%；时效指标：项目（工程）完成及时率100%；成本指标：道路补助标准45万元/公里，总体成本指标：100万元；社会效益指标：受益人口数2132人，受益脱贫人口数265人；可持续影响指标：工程设计使用年限≥10年；满意度指标：受益人口满意度度≥90%。</t>
  </si>
  <si>
    <t>融水县国营贝江河林场新安分场永利分区油茶基地产业道路工程</t>
  </si>
  <si>
    <t>新建生产道路2公里、路面为泥结碎石，路基宽度4.5米、路面宽度3.5米，建设相关的涵洞、边沟、路肩等。</t>
  </si>
  <si>
    <t>新建产业路3.734公里，通过改善交通条件，方便1200人生活出行并降低农产品运输成本。数量指标：硬化道路3.734公里；质量指标：项目（工程）验收合格率=100%；时效指标：项目（工程）完成及时率100%；成本指标：道路补助标准22万元/公里，总体成本指标：80万元；社会效益指标：受益人口数1200人，受益脱贫人口数650人；可持续影响指标：工程设计使用年限≥10年；满意度指标：受益人口满意度度≥90%。</t>
  </si>
  <si>
    <t>融水县四荣乡江潭村江上、江下屯波沟及至大平油茶基地产业路</t>
  </si>
  <si>
    <t>四荣乡</t>
  </si>
  <si>
    <t>新建生产道路5.628公里、路面为泥结碎石，路基宽度4.5米、路面宽度3.5米，建设相关的涵洞、边沟、路肩等。</t>
  </si>
  <si>
    <t>新建产业路5.628公里，通过改善交通条件，方便1727人生活出行并降低农产品运输成本。数量指标：硬化道路5.628公里；质量指标：项目（工程）验收合格率=100%；时效指标：项目（工程）完成及时率100%；成本指标：道路补助标准37万元/公里，总体成本指标：210万元；社会效益指标：受益人口数1727人，受益脱贫人口数1078人；可持续影响指标：工程设计使用年限≥10年；满意度指标：受益人口满意度度≥90%。</t>
  </si>
  <si>
    <t>融水县国营贝江河林场新安分场落九油茶基地产业道路</t>
  </si>
  <si>
    <t>新建生产道路4.045公里、路面为泥结碎石，路基宽度4.5米、路面宽度3.5米，建设相关的涵洞、边沟、路肩等。</t>
  </si>
  <si>
    <t>新建产业路4.045公里，通过改善交通条件，方便1200人生活出行并降低农产品运输成本。数量指标：硬化道路4.045公里；质量指标：项目（工程）验收合格率=100%；时效指标：项目（工程）完成及时率100%；成本指标：道路补助标准26万元/公里，总体成本指标：105万元；社会效益指标：受益人口数1200人，受益脱贫人口数650人；可持续影响指标：工程设计使用年限≥10年；满意度指标：受益人口满意度度≥90%。</t>
  </si>
  <si>
    <t>融水县国营贝江河林场下洞分场2林班油茶基地产业道路</t>
  </si>
  <si>
    <t>新建生产道路5公里、路面为泥结碎石，路基宽度4.5米、路面宽度3.5米，建设相关的涵洞、边沟、路肩等。</t>
  </si>
  <si>
    <t>新建产业路5公里，通过改善交通条件，方便5876人生活出行并降低农产品运输成本。数量指标：硬化道路5公里；质量指标：项目（工程）验收合格率=100%；时效指标：项目（工程）完成及时率100%；成本指标：道路补助标准28万元/公里，总体成本指标：141万元；社会效益指标：受益人口数5876人，受益脱贫人口数164人；可持续影响指标：工程设计使用年限≥10年；满意度指标：受益人口满意度度≥90%。</t>
  </si>
  <si>
    <t>融水县大浪镇高培村下乌梅屯码头至韦家林场油茶产业基地产业道路工程</t>
  </si>
  <si>
    <t>新建生产道路3.312公里、路面为泥结碎石，路基宽度4.5米、路面宽度3.5米，建设相关的涵洞、边沟、路肩等。</t>
  </si>
  <si>
    <t>新建产业路3.312公里，通过改善交通条件，方便670人生活出行并降低农产品运输成本。数量指标：硬化道路5公里；质量指标：项目（工程）验收合格率=100%；时效指标：项目（工程）完成及时率100%；成本指标：道路补助标准32万元/公里，总体成本指标：105万元；社会效益指标：受益人口数670人，受益脱贫人口数356人；可持续影响指标：工程设计使用年限≥10年；满意度指标：受益人口满意度度≥90%。</t>
  </si>
  <si>
    <t>融水县白云乡荣帽村引横屯松加江油茶产业基地道路工程</t>
  </si>
  <si>
    <t>新建生产道路3.5公里、路面为泥结碎石，路基宽度4.5米、路面宽度3.5米，建设相关的涵洞、边沟、路肩等。</t>
  </si>
  <si>
    <t>新建产业路3.5公里，通过改善交通条件，方便101人生活出行并降低农产品运输成本。数量指标：新建产业道路3.5公里；质量指标：项目（工程）验收合格率=100%；时效指标：项目（工程）完成及时率100%；成本指标：道路补助标准37万元/公里，总体成本指标：130万元；社会效益指标：受益人口数1011人，受益脱贫人口数265人；可持续影响指标：工程设计使用年限≥10年；满意度指标：受益人口满意度度≥90%。</t>
  </si>
  <si>
    <t>融水县大浪镇河口村红鱼屯白岩至标口油茶基地产业路项目</t>
  </si>
  <si>
    <t>新建生产道路2.78公里、路面为泥结碎石，路基宽度4.5米、路面宽度3.5米，建设相关的涵洞、边沟、路肩等。</t>
  </si>
  <si>
    <t>新建产业路2.78公里，通过改善交通条件，方便256人生活出行并降低农产品运输成本。数量指标：新建产业道路2.78公里；质量指标：项目（工程）验收合格率=100%；时效指标：项目（工程）完成及时率100%；成本指标：道路补助标准46万元/公里，总体成本指标：127万元；社会效益指标：受益人口数256人，受益脱贫人口数68人；可持续影响指标：工程设计使用年限≥10年；满意度指标：受益人口满意度度≥90%。</t>
  </si>
  <si>
    <t>融水县大浪镇桐里村桐楼屯至泗村屯油茶基地产业路工程项目</t>
  </si>
  <si>
    <t>新建生产道路3公里、路面为泥结碎石，路基宽度4.5米、路面宽度3.5米，建设相关的涵洞、边沟、路肩等。</t>
  </si>
  <si>
    <t>新建产业路3公里，通过改善交通条件，方便1245人生活出行并降低农产品运输成本。数量指标：新建产业道路3公里；质量指标：项目（工程）验收合格率=100%；时效指标：项目（工程）完成及时率100%；成本指标：道路补助标准30万元/公里，总体成本指标：90万元；社会效益指标：受益人口数1245人，受益脱贫人口数291人；可持续影响指标：工程设计使用年限≥10年；满意度指标：受益人口满意度度≥90%。</t>
  </si>
  <si>
    <t>融水县大浪镇大新村更被屯路口至党农建油茶基地产业路工程项目</t>
  </si>
  <si>
    <t>新建生产道路1.963公里、路面为泥结碎石，路基宽度4.5米、路面宽度3.5米，建设相关的涵洞、边沟、路肩等。</t>
  </si>
  <si>
    <t>新建产业路1.963公里，通过改善交通条件，方便1550人生活出行并降低农产品运输成本。数量指标：新建产业道路1.963公里；质量指标：项目（工程）验收合格率=100%；时效指标：项目（工程）完成及时率100%；成本指标：道路补助标准49万元/公里，总体成本指标：98万元；社会效益指标：受益人口数1243人，受益脱贫人口数301人；可持续影响指标：工程设计使用年限≥10年；满意度指标：受益人口满意度度≥90%。</t>
  </si>
  <si>
    <t>融水县国营怀宝林场思英分场油茶基地产业道路工程</t>
  </si>
  <si>
    <t>怀宝镇</t>
  </si>
  <si>
    <t>新建生产道路4.336公里、路面为泥结碎石，路基宽度4.5米、路面宽度3.5米，建设相关的涵洞、边沟、路肩等。</t>
  </si>
  <si>
    <t>新建产业路4.336公里，通过改善交通条件，方便1914人生活出行并降低农产品运输成本。数量指标：新建产业道路4.336公里；质量指标：项目（工程）验收合格率=100%；时效指标：项目（工程）完成及时率100%；成本指标：道路补助标准40万元/公里，总体成本指标：170万元；社会效益指标：受益人口数1914人，受益脱贫人口数205人；可持续影响指标：工程设计使用年限≥10年；满意度指标：受益人口满意度度≥90%。</t>
  </si>
  <si>
    <t>林下种植金毛狗脊苗木补助</t>
  </si>
  <si>
    <t>四荣乡、香粉乡、大浪镇、怀宝镇、贝江河林场等</t>
  </si>
  <si>
    <t>对林下人工种植仿野生金毛狗脊苗木及抚育试点10万亩补助</t>
  </si>
  <si>
    <t>对林下人工种植仿野生金毛狗脊苗木及抚育面积10万亩补助，项目受益8000人以上；苗木补助1000元/亩；每亩人工仿野生种植500株，抚育每亩种植100株，通过人工仿野生种植或抚育可解决农村劳力1000人以上临时就业，产业带动增加脱贫户收入（总收入）≥1.2万元；可从林下获得收益5千万元，项目属可持续发展，财政、林农双丰收，群众满意达95%以上。</t>
  </si>
  <si>
    <t>（二）农业农村局生产发展项目</t>
  </si>
  <si>
    <t>2025年融水县螺蛳粉原料基地建设项目</t>
  </si>
  <si>
    <t>融水县各乡镇</t>
  </si>
  <si>
    <t>建设原料生产基地25个。其中螺蛳粉原料基地22个；螺蛳粉原料初加工设施2个，基础设施1个;购置设施设备6套以上；豆角种植基地6个以上，完成豆角种植840亩以上；木耳种植基地16个以上，完成木耳种植500万棒以上。</t>
  </si>
  <si>
    <t>产出指标：数量指标:建设原料生产基地25个。其中螺蛳粉原料基地22个；螺蛳粉原料初加工设施2个，基础设施1个;购置设施设备6套以上；豆角种植基地6个以上，完成豆角种植840亩以上；木耳种植基地16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以上；参与产业发展，其中脱贫人口300人以上；经济效益指标：受益户均增收2000元以上。满意度指标：服务对象满意度指标受益人口满意度90%以上。</t>
  </si>
  <si>
    <t>融水县大年乡兔子养殖场建设</t>
  </si>
  <si>
    <t>融水</t>
  </si>
  <si>
    <t>新建厂房两个1000平方米及场地硬化1300平方米，兔舍150套。</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</si>
  <si>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</si>
  <si>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安陲乡乌吉村竹笋加工冷库建设项目</t>
  </si>
  <si>
    <t>安陲乡</t>
  </si>
  <si>
    <t>乌吉村，新建冷库建设260立方；完成600平方米农产品加工车间改造</t>
  </si>
  <si>
    <t>产出指标：数量指标：建设260立方米冷库；完成600平方米农产品加工车间改造，项目验收合格率=100%；时效指标：项目完成及时率100%；成本指标：建设补助标准800元/立方米农产品加工车间改造补助标准320元/平方米；社会效益指标：受益人口数106人，受益脱贫人口数52人；可持续影响指标：项目建成后可带动附近几个村村民经济效益提升；受益人口满意度度≥90%。</t>
  </si>
  <si>
    <t>红水乡振民村茶叶加工设备购置</t>
  </si>
  <si>
    <t>红水乡</t>
  </si>
  <si>
    <t>茶叶曲毫机2台、双层抖筛机1台、茶叶自动包装机1台、移动冷库（约25立方米）。</t>
  </si>
  <si>
    <t>数量指标：茶叶曲毫机2台、双层抖筛机1台、茶叶自动包装机1台、移动冷库（约25立方米）；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</si>
  <si>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融水县板材加工基础设施建设项目</t>
  </si>
  <si>
    <t>建设标准厂房约8040㎡;购置生产线3条。</t>
  </si>
  <si>
    <t>产出指标：数量指标：新建厂房8040平方米，购置生产线3条；质量指标：项目验收合格率：=100%；时效指标：项目完成及时率：=100%，成本指标：厂房0.1076万元/平方米，50层热压线：230万元/一条，全自动刮腻子流水线：100万元/条，砂光机流水线：80万元/条；效益指标：社会效益指标：受益人口数103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</si>
  <si>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</si>
  <si>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融水镇新国村，完成车间建设100平方、设备1套以上。</t>
  </si>
  <si>
    <t>产出指标：数量指标：建设100平方平方米以上；设备1套；质量指标：项目验收合格率100%；时效指标：项目完成及时率100%；成本指标：厂房项目补助预算0.1万元/平方米；设备补助预算20万元/台；效益指标：社会效益指标受益人口户数30户65人；受益脱贫人口户数10户30人；经济效益指标：受益户均增收2000元以上。满意度指标：服务对象满意度指标受益人口满意度90%以上。</t>
  </si>
  <si>
    <t>融水县实隆禽业养殖有限责任公司规模化肉禽养殖项目</t>
  </si>
  <si>
    <t>和睦镇</t>
  </si>
  <si>
    <t>新建肉鸭养殖栏舍18000平方米，配套设施用房、粪污处理设施、消毒设施等。</t>
  </si>
  <si>
    <t>产出指标：数量指标：新建栏舍≥18000平方米；生产配套设施用房500平方米，粪污处理设施1套，消毒通道；质量指标：项目验收合格率：100%；时效指标：项目完成及时率：100%，成本指标：栏舍450元/平方米，生产配套用房450元/平方米，粪污处理设施47.5万元/套，消毒通道20万元/个；效益指标：受益户数470户，涉及人口数2190人，其中脱贫户35户，易地搬迁户7户；项目建成后预计年产值900万元，年利润110万元。吸纳就业10户30人，户均年收入11万元。满意度指标：受益人口满意度≥90%。1、租地支付12.4万/年，受益470户，每户年均增收263元。
2、带动稳定就业岗位10户30人，每户年均增收11万元。
3、入股分红预计年收入11.4万元，受益470户，每户年均增收242元。</t>
  </si>
  <si>
    <t>融水县九万红农产品初加工车间建设</t>
  </si>
  <si>
    <t>汪洞乡</t>
  </si>
  <si>
    <t>新合村，新建罗汉果初加工车间550平方米，完成净化车间、配套运输、配电配件与安装、品牌建设等。</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</si>
  <si>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130人；受益脱贫人数40人；经济效益指标：受益户均增收2500元以上。满意度指标：服务对象满意度指标受益人口满意度90%以上。通过务工就业、集体经济分红、收购农产品、技术培训指导等方式，带动农户60户130人以上就业或参与产业发展等，其中脱贫人口25户40人以上，户均增收2500元以上。</t>
  </si>
  <si>
    <t>怀宝镇喷沟村农产品初加工车间配套冷藏设施项目</t>
  </si>
  <si>
    <t>新建冷藏设施设备1套以上。</t>
  </si>
  <si>
    <t>产出指标：数量指标：购买冷藏设备1套。质量指标：项目验收合格率100%；时效指标：项目完成及时率100%；成本指标：冷藏设备补助预算50万元/套。效益指标：社会效益指标受益户数30户55人；受益脱贫人口户数15户18人；经济效益指标：受益户均增收2500元以上。满意度指标：服务对象满意度指标受益人口满意度90%以上。</t>
  </si>
  <si>
    <t>三防镇农产品初加工车间建设</t>
  </si>
  <si>
    <t>购置设备1套以上。</t>
  </si>
  <si>
    <t>产出指标：数量指标：购买设备1套。质量指标：项目验收合格率100%；时效指标：项目完成及时率100%；成本指标：设备补助预算20.0万元/套。效益指标：社会效益指标受益人口户数30户35人；受益脱贫人口户数10户12人；经济效益指标：受益户均增收2000元以上。满意度指标：服务对象满意度指标受益人口满意度90%以上。</t>
  </si>
  <si>
    <t>融水县永莲种植专业合作社设施建设项目</t>
  </si>
  <si>
    <t>新建水果储藏室150平方米、水肥一体化灌溉设施150亩、钢架避雨棚150亩、选果棚620平方米、蓄水池一座100m³、围园设施150亩、果园大门一座。</t>
  </si>
  <si>
    <t>数量指标：新建水果储藏室150平方米、水肥一体化灌溉设施150亩、钢架避雨棚150亩、选果棚620平方米、蓄水池一座100m³、围园设施150亩、果园大门一座；成本指标：水果储藏室2000元/平方米、水肥一体化灌溉设施3500元/亩、钢架避雨棚11500元/亩、选果棚120元/平方米、蓄水池87000元/座、围园设施300元/亩、果园大门23900元/座，总投资278万元，补助135万元。效益指标：项目建成后，年产值400万元以上，年利润150万元以上，年支付集体经济收入3%补助金额，年带动农户务工收入35万元以上，受益农户24户101人，农户户均年增收1.45万元以上。群众满意度指标：受益人口满意度≥90%。</t>
  </si>
  <si>
    <t>2025年脱贫人口小额信贷贴息</t>
  </si>
  <si>
    <t>全县20个乡镇</t>
  </si>
  <si>
    <t>按时发放全县20个乡镇的脱贫人口小额信贷贴息到使用脱贫人口小额信贷对象手中。</t>
  </si>
  <si>
    <t>按银行基准利率</t>
  </si>
  <si>
    <t>按时发放全县20个乡镇的脱贫人口小小额信贷贴息，全县受益户超过20000户。</t>
  </si>
  <si>
    <t>融水县永乐镇四莫村小莫屯水塔至七星路口优质稻产业路建设项目</t>
  </si>
  <si>
    <t>永乐镇</t>
  </si>
  <si>
    <t>2025.4.8-2025.10.8</t>
  </si>
  <si>
    <t>道路硬化0.922公里，主要为路基平整，路面硬化厚20cm，路肩宽50cm，错车道，按路面宽度4.5米标准（含错车道）建设。φ1.0m圆管涵6米共1道，φ0.5m圆管涵12米共2道。</t>
  </si>
  <si>
    <t>硬化道路0.922公里，通过改善交通条件，方便4289人生活出行并降低农产品运输成本。数量指标：硬化道路0.922公里；质量指标：项目（工程）验收合格率=100%；时效指标：项目（工程）完成及时率100%；成本指标：道路补助标准60万元/公里，总体成本指标：56.4277万元；社会效益指标：受益人口数4289人，受益脱贫人口数483人；可持续影响指标：工程设计使用年限≥20年；满意度指标：受益人口满意度度≥90%。</t>
  </si>
  <si>
    <t>融水县永乐镇荣山村山湾屯优质稻、全程机械化甘蔗示范区产业路硬化建设项目</t>
  </si>
  <si>
    <t>道路硬化2.568公里，主要为路基平整，路面硬化厚20cm，路肩宽50cm，错车道，按路面宽度4.5米标准（含错车道）建设。φ1.0m圆管涵5米共1道，φ0.5m圆管涵5米共1道，，φ0.75m圆管涵20米共4道。</t>
  </si>
  <si>
    <t>硬化道路2.568公里，通过改善交通条件，方便3973人生活出行并降低农产品运输成本。数量指标：硬化道路2.568公里；质量指标：项目（工程）验收合格率=100%；时效指标：项目（工程）完成及时率100%；成本指标：道路补助标准60万元/公里，总体成本指标：134.8449万元；社会效益指标：受益人口数3973人，受益脱贫人口数182人；可持续影响指标：工程设计使用年限≥20年；满意度指标：受益人口满意度度≥90%。</t>
  </si>
  <si>
    <t>融水县和睦镇巷口村巷口屯犁头嘴至小松树甘蔗基地产业路硬化建设项目</t>
  </si>
  <si>
    <t>道路硬化3.23公里，主要为路基平整，路面硬化厚20cm，路肩宽50cm，错车道，按路面宽度4.5米标准（含错车道）建设。φ1.0m圆管涵10米共2道，φ1.5m圆管涵5米共1道，，φ0.75m圆管涵20米共4道。</t>
  </si>
  <si>
    <t>硬化道路3.23公里，通过改善交通条件，方便871人生活出行并降低农产品运输成本。数量指标：硬化道路3.23公里；质量指标：项目（工程）验收合格率=100%；时效指标：项目（工程）完成及时率100%；成本指标：道路补助标准60万元/公里，总体成本指标：192.3655万元；社会效益指标：受益人口数871人，受益脱贫人口数40人；可持续影响指标：工程设计使用年限≥20年；满意度指标：受益人口满意度度≥90%。</t>
  </si>
  <si>
    <t>融水县和睦镇芙蓉村下直浪屯大山岭至石灰窑甘蔗基地产业路硬化建设项目</t>
  </si>
  <si>
    <t>2025.6.22-2025.12.18</t>
  </si>
  <si>
    <t>道路硬化1.608公里，主要为路基平整，路面硬化厚20cm，路肩宽50cm，错车道，按路面宽度4.5米标准（含错车道）建设。φ0.5m圆管涵25米共5道。</t>
  </si>
  <si>
    <t>硬化道路1.608公里，通过改善交通条件，方便198人生活出行并降低农产品运输成本。数量指标：硬化道路1.608公里；质量指标：项目（工程）验收合格率=100%；时效指标：项目（工程）完成及时率100%；成本指标：道路补助标准60万元/公里，总体成本指标：86.2993万元；社会效益指标：受益人口数198人，受益脱贫人口数26人；可持续影响指标：工程设计使用年限≥20年；满意度指标：受益人口满意度度≥90%。</t>
  </si>
  <si>
    <t>融水县和睦镇古顶村古顶屯村头至白竹塘路口甘蔗基地产业路</t>
  </si>
  <si>
    <r>
      <rPr>
        <sz val="10"/>
        <rFont val="宋体"/>
        <charset val="134"/>
        <scheme val="minor"/>
      </rPr>
      <t>道路硬化1.449公里，主要为路基平整，路面硬化厚20cm，路肩宽50cm，错车道，按路面宽度4.5米标准（含错车道）建设。C20片石混凝土挡土墙450m</t>
    </r>
    <r>
      <rPr>
        <sz val="11"/>
        <rFont val="宋体"/>
        <charset val="134"/>
      </rPr>
      <t>³</t>
    </r>
    <r>
      <rPr>
        <sz val="11"/>
        <rFont val="仿宋_GB2312"/>
        <charset val="134"/>
      </rPr>
      <t>。</t>
    </r>
  </si>
  <si>
    <t>硬化道路1.449公里，通过改善交通条件，方便948人生活出行并降低农产品运输成本。数量指标：硬化道路1.449公里；质量指标：项目（工程）验收合格率=100%；时效指标：项目（工程）完成及时率100%；成本指标：道路补助标准60万元/公里，总体成本指标：105.2176万元；社会效益指标：受益人口数948人，受益脱贫人口数98人；可持续影响指标：工程设计使用年限≥20年；满意度指标：受益人口满意度度≥90%。</t>
  </si>
  <si>
    <t>融水县融水镇东良村大山园屯网山至朝阳坡甘蔗产业道路硬化建设项目</t>
  </si>
  <si>
    <t>道路硬化2.682公里，主要为路基平整，路面硬化厚20cm，路肩宽50cm，错车道，按路面宽度4.5米标准（含错车道）建设。φ0.5m圆管涵50米共10道，φ1.0m圆管涵5米共1道。</t>
  </si>
  <si>
    <t>硬化道路2.682公里，通过改善交通条件，方便310人生活出行并降低农产品运输成本。数量指标：硬化道路2.682公里；质量指标：项目（工程）验收合格率=100%；时效指标：项目（工程）完成及时率100%；成本指标：道路补助标准60万元/公里，总体成本指标：136.6781万元；社会效益指标：受益人口数310人，受益脱贫人口数10人；可持续影响指标：工程设计使用年限≥20年；满意度指标：受益人口满意度度≥90%。</t>
  </si>
  <si>
    <t>融水县融水镇小荣村小荣屯金桔产业硬化路项目</t>
  </si>
  <si>
    <t>道路硬化1.366公里，主要为路基平整，路面硬化厚20cm，路肩宽50cm，错车道，按路面宽度4.5米标准（含错车道）建设。φ0.5m圆管涵5米共1道，2.0X1.3m盖板涵一座。</t>
  </si>
  <si>
    <t>硬化道路1.366公里，通过改善交通条件，方便534人生活出行并降低农产品运输成本。数量指标：硬化道路1.366公里；质量指标：项目（工程）验收合格率=100%；时效指标：项目（工程）完成及时率100%；成本指标：道路补助标准60万元/公里，总体成本指标：89.6796万元；社会效益指标：受益人口数534人，受益脱贫人口数45人；可持续影响指标：工程设计使用年限≥20年；满意度指标：受益人口满意度度≥90%。</t>
  </si>
  <si>
    <t>融水县红水乡良双村良列屯至根开杉木基地产业路硬化建设项目</t>
  </si>
  <si>
    <t>道路硬化2.51公里，主要为路基平整，路面硬化厚20cm，路肩宽50cm，错车道，按路面宽度4.5米标准（含错车道）建设。φ1.0m圆管涵60米共8道，</t>
  </si>
  <si>
    <t>硬化道路2.51公里，通过改善交通条件，方便582人生活出行并降低农产品运输成本。数量指标：硬化道路2.51公里；质量指标：项目（工程）验收合格率=100%；时效指标：项目（工程）完成及时率100%；成本指标：道路补助标准60万元/公里，总体成本指标：196.2726万元；社会效益指标：受益人口数582人，受益脱贫人口数400人；可持续影响指标：工程设计使用年限≥20年；满意度指标：受益人口满意度度≥90%。</t>
  </si>
  <si>
    <t>融水县同练乡如劳村上如安蜜蜂坡中草药基地产业路</t>
  </si>
  <si>
    <t>同练乡</t>
  </si>
  <si>
    <t>道路硬化2.6公里，主要为路基平整，路面硬化厚20cm，路肩宽50cm，错车道，按路面宽度4.5米标准（含错车道）建设。φ1.0m圆管涵28米共4道，3.0X2.0m盖板涵一座。</t>
  </si>
  <si>
    <t>硬化道路2.6公里，通过改善交通条件，方便121人生活出行并降低农产品运输成本。数量指标：硬化道路2.6公里；质量指标：项目（工程）验收合格率=100%；时效指标：项目（工程）完成及时率100%；成本指标：道路补助标准60万元/公里，总体成本指标：229.9095万元；社会效益指标：受益人口数121人，受益脱贫人口数7人；可持续影响指标：工程设计使用年限≥20年；满意度指标：受益人口满意度度≥90%。</t>
  </si>
  <si>
    <t>融水县大浪镇大德村丰田屯黄精基地产业路硬化建设项目</t>
  </si>
  <si>
    <r>
      <rPr>
        <sz val="10"/>
        <rFont val="宋体"/>
        <charset val="134"/>
        <scheme val="minor"/>
      </rPr>
      <t>道路硬化2.225公里，主要为路基平整，路面硬化厚20cm，路肩宽50cm，错车道，按路面宽度4.5米标准（含错车道）建设。φ0.8m圆管涵119米共17道，2.0X2.0m盖板涵28米共4座，现浇混凝土挡土墙（含警示墩）364.21m</t>
    </r>
    <r>
      <rPr>
        <sz val="11"/>
        <rFont val="宋体"/>
        <charset val="134"/>
      </rPr>
      <t>³</t>
    </r>
    <r>
      <rPr>
        <sz val="11"/>
        <rFont val="仿宋_GB2312"/>
        <charset val="134"/>
      </rPr>
      <t>。</t>
    </r>
  </si>
  <si>
    <t>硬化道路2.225公里，通过改善交通条件，方便428人生活出行并降低农产品运输成本。数量指标：硬化道路2.225公里；质量指标：项目（工程）验收合格率=100%；时效指标：项目（工程）完成及时率100%；成本指标：道路补助标准60万元/公里，总体成本指标：239.3602万元；社会效益指标：受益人口数428人，受益脱贫人口数247人；可持续影响指标：工程设计使用年限≥20年；满意度指标：受益人口满意度度≥90%。</t>
  </si>
  <si>
    <t>融水县三防镇新兴村板坡屯、田洞屯杉木、水稻基地产业路硬化工程</t>
  </si>
  <si>
    <r>
      <rPr>
        <sz val="10"/>
        <rFont val="宋体"/>
        <charset val="134"/>
        <scheme val="minor"/>
      </rPr>
      <t>道路硬化3.096公里，主要为路基平整，路面硬化厚20cm，路肩宽50cm，错车道，按路面宽度4.5米标准（含错车道）建设。φ1.0m圆管涵8米共1道，现浇混凝土挡土墙（含警示墩）525.57m</t>
    </r>
    <r>
      <rPr>
        <sz val="11"/>
        <rFont val="宋体"/>
        <charset val="134"/>
      </rPr>
      <t>³</t>
    </r>
    <r>
      <rPr>
        <sz val="11"/>
        <rFont val="仿宋_GB2312"/>
        <charset val="134"/>
      </rPr>
      <t>。</t>
    </r>
  </si>
  <si>
    <t>硬化道路3.096公里，通过改善交通条件，方便458人生活出行并降低农产品运输成本。数量指标：硬化道路3.096公里；质量指标：项目（工程）验收合格率=100%；时效指标：项目（工程）完成及时率100%；成本指标：道路补助标准60万元/公里，总体成本指标：251.4771万元；社会效益指标：受益人口数458人，受益脱贫人口数27人；可持续影响指标：工程设计使用年限≥20年；满意度指标：受益人口满意度度≥90%。</t>
  </si>
  <si>
    <t>大浪镇高培村上寨屯至高蚌屯道路硬化工程</t>
  </si>
  <si>
    <t>道路硬化4.7公里，主要为路基平整，路面硬化厚20cm，路肩宽50cm，错车道，按路面宽度4.5米标准（含错车道）建设。5m盖板涵7米一座。</t>
  </si>
  <si>
    <t>硬化道路4.7公里，通过改善交通条件，方便1375人生活出行并降低农产品运输成本。数量指标：硬化道路4.7公里；质量指标：项目（工程）验收合格率=100%；时效指标：项目（工程）完成及时率100%；成本指标：道路补助标准60万元/公里，总体成本指标：363.6656万元；社会效益指标：受益人口数1375人，受益脱贫人口数538人；可持续影响指标：工程设计使用年限≥20年；满意度指标：受益人口满意度度≥90%。</t>
  </si>
  <si>
    <t>融水县安太乡洞安村高雅至琴棚杉木基地生产路项目</t>
  </si>
  <si>
    <t>安太乡</t>
  </si>
  <si>
    <t>道路新建0.97公里，主要为路基平整，路面硬化厚20cm，路肩宽50cm，错车道，按路面宽度4.5米标准（含错车道）建设。φ0.8m圆管涵14米共2道,4.0X4.0m盖板涵14米共2座</t>
  </si>
  <si>
    <t>新建道路0.97公里，通过改善交通条件，方便171人生活出行并降低农产品运输成本。数量指标：新建道路0.97公里；质量指标：项目（工程）验收合格率=100%；时效指标：项目（工程）完成及时率100%；成本指标：道路补助标准60万元/公里，总体成本指标：62.3081万元；社会效益指标：受益人口数171人，受益脱贫人口数30人；可持续影响指标：工程设计使用年限≥20年；满意度指标：受益人口满意度度≥90%。</t>
  </si>
  <si>
    <t>融水县怀宝镇聘洞村上聘洞屯至论洞屯油茶基地产业路建设项目</t>
  </si>
  <si>
    <t>道路新建3.275公里，主要为路基平整，路面硬化厚20cm，路肩宽50cm，错车道，按路面宽度4.5米标准（含错车道）建设。φ0.8m圆管涵56米共8道,1.5X2.0m盖板涵7米共1座，2.0X2.0m盖板涵14米共2座，4.0X4.0m盖板涵14米共2座。</t>
  </si>
  <si>
    <t>新建道路3.275公里，通过改善交通条件，方便1010人生活出行并降低农产品运输成本。数量指标：新建道路3.275公里；质量指标：项目（工程）验收合格率=100%；时效指标：项目（工程）完成及时率100%；成本指标：道路补助标准60万元/公里，总体成本指标：249.1477万元；社会效益指标：受益人口数1010人，受益脱贫人口数38人；可持续影响指标：工程设计使用年限≥20年；满意度指标：受益人口满意度度≥90%。</t>
  </si>
  <si>
    <t>融水县永乐镇荣山村北卢屯枫木坪养殖基地产业路硬化建设工程</t>
  </si>
  <si>
    <t>道路硬化1.938公里，主要为路基平整，路面硬化厚20cm，路肩宽50cm，错车道，按路面宽度4.5米标准（含错车道）建设。</t>
  </si>
  <si>
    <t>道路硬化1.938公里，通过改善交通条件，方便3973人生活出行并降低农产品运输成本。数量指标：道路硬化1.938公里；质量指标：项目（工程）验收合格率=100%；时效指标：项目（工程）完成及时率100%；成本指标：道路补助标准60万元/公里，总体成本指标：106.6986万元；社会效益指标：受益人口数3973人，受益脱贫人口数182人；可持续影响指标：工程设计使用年限≥20年；满意度指标：受益人口满意度度≥90%。</t>
  </si>
  <si>
    <t>融水县洞头镇滚岑村拉培屯至平漂屯杉木基地产业路建设项目</t>
  </si>
  <si>
    <t>洞头镇</t>
  </si>
  <si>
    <t>道路新建3.065公里，主要为路基平整，路面硬化厚20cm，路肩宽50cm，错车道，按路面宽度4.5米标准（含错车道）建设。φ0.8m圆管涵49米共7道,2.0X2.0m盖板涵49米共7座。</t>
  </si>
  <si>
    <t>新建道路3.065公里，通过改善交通条件，方便998人生活出行并降低农产品运输成本。数量指标：新建道路3.065公里；质量指标：项目（工程）验收合格率=100%；时效指标：项目（工程）完成及时率100%；成本指标：道路补助标准60万元/公里，总体成本指标：238.2228万元；社会效益指标：受益人口数998人，受益脱贫人口数460人；可持续影响指标：工程设计使用年限≥20年；满意度指标：受益人口满意度度≥90%。</t>
  </si>
  <si>
    <t>融水县同练乡如劳村如腊岭至如腊屯香杉基地产业路项目</t>
  </si>
  <si>
    <r>
      <rPr>
        <sz val="10"/>
        <rFont val="宋体"/>
        <charset val="134"/>
        <scheme val="minor"/>
      </rPr>
      <t>道路新建3.515公里，主要为路基平整，路面硬化厚20cm，路肩宽50cm，错车道，按路面宽度4.5米标准（含错车道）建设。φ1.0m圆管涵63米共9道，φ0.8m圆管涵35米共5道，φ0.6m圆管涵10米共1道，1.5X1.5m盖板涵21米共3座，4.0X3.0m盖板涵7米共1座，C20片石混凝土挡土墙566.81m</t>
    </r>
    <r>
      <rPr>
        <sz val="11"/>
        <rFont val="宋体"/>
        <charset val="134"/>
      </rPr>
      <t>³</t>
    </r>
    <r>
      <rPr>
        <sz val="11"/>
        <rFont val="仿宋_GB2312"/>
        <charset val="134"/>
      </rPr>
      <t>。</t>
    </r>
  </si>
  <si>
    <t>新建道路3.515公里，通过改善交通条件，方便110人生活出行并降低农产品运输成本。数量指标：新建道路3.515公里；质量指标：项目（工程）验收合格率=100%；时效指标：项目（工程）完成及时率100%；成本指标：道路补助标准60万元/公里，总体成本指标：251.4246万元；社会效益指标：受益人口数110人，受益脱贫人口数22人；可持续影响指标：工程设计使用年限≥20年；满意度指标：受益人口满意度度≥90%。</t>
  </si>
  <si>
    <t>融水县四荣乡永靖村下大洲至桃江屯杉木种植基地产业路项目</t>
  </si>
  <si>
    <r>
      <rPr>
        <sz val="10"/>
        <rFont val="宋体"/>
        <charset val="134"/>
        <scheme val="minor"/>
      </rPr>
      <t>道路新建4.709公里，主要为路基平整，路面硬化厚20cm，路肩宽50cm，错车道，按路面宽度4.5米标准（含错车道）建设。φ0.5m圆管涵6米共1道，φ0.75m圆管涵102米共17道，1.5X1.5m盖板涵12米共2座，2.0X2.0m盖板涵12米共2座，C20片石混凝土挡土墙994.216m</t>
    </r>
    <r>
      <rPr>
        <sz val="11"/>
        <rFont val="宋体"/>
        <charset val="134"/>
      </rPr>
      <t>³</t>
    </r>
    <r>
      <rPr>
        <sz val="11"/>
        <rFont val="仿宋_GB2312"/>
        <charset val="134"/>
      </rPr>
      <t>。</t>
    </r>
  </si>
  <si>
    <t>新建道路4.709公里，通过改善交通条件，方便451人生活出行并降低农产品运输成本。数量指标：新建道路4.709公里；质量指标：项目（工程）验收合格率=100%；时效指标：项目（工程）完成及时率100%；成本指标：道路补助标准60万元/公里，总体成本指标：274.0937万元；社会效益指标：受益人口数451人，受益脱贫人口数14人；可持续影响指标：工程设计使用年限≥20年；满意度指标：受益人口满意度度≥90%。</t>
  </si>
  <si>
    <t>融水县杆洞乡小河村培养屯金木岭金银花基地产业路硬化项目</t>
  </si>
  <si>
    <t>杆洞乡</t>
  </si>
  <si>
    <t>道路硬化2.625公里，主要为路基平整，路面硬化厚20cm，路肩宽50cm，错车道，按路面宽度4.5米标准（含错车道）建设。</t>
  </si>
  <si>
    <t>硬化道路2.625公里，通过改善交通条件，方便151人生活出行并降低农产品运输成本。数量指标：硬化道路2.625公里；质量指标：项目（工程）验收合格率=100%；时效指标：项目（工程）完成及时率100%；成本指标：道路补助标准60万元/公里，总体成本指标：172.052万元；社会效益指标：受益人口数151人，受益脱贫人口数80人；可持续影响指标：工程设计使用年限≥20年；满意度指标：受益人口满意度度≥90%。</t>
  </si>
  <si>
    <t>融水县三防镇荣洞村板兰屯杉木、竹子基地新建产业道路</t>
  </si>
  <si>
    <t>道路新建2.125公里，主要为路基平整，路面硬化厚20cm，路肩宽50cm，错车道，按路面宽度4.5米标准（含错车道）建设。</t>
  </si>
  <si>
    <t>道路新建2.125公里，通过改善交通条件，方便168人生活出行并降低农产品运输成本。数量指标：道路新建2.125公里；质量指标：项目（工程）验收合格率=100%；时效指标：项目（工程）完成及时率100%；成本指标：道路补助标准60万元/公里，总体成本指标：188.9239万元；社会效益指标：受益人口数168人，受益脱贫人口数28人；可持续影响指标：工程设计使用年限≥20年；满意度指标：受益人口满意度度≥90%。</t>
  </si>
  <si>
    <t>融水县汪洞乡产儒村水碾屯岩凳杉木产业路项目</t>
  </si>
  <si>
    <t>道路新建0.815公里，主要为路基平整，路面硬化厚20cm，路肩宽50cm，错车道，按路面宽度4.5米标准（含错车道）建设。</t>
  </si>
  <si>
    <t>道路新建0.815公里，通过改善交通条件，方便221人生活出行并降低农产品运输成本。数量指标：道路新建0.815公里；质量指标：项目（工程）验收合格率=100%；时效指标：项目（工程）完成及时率100%；成本指标：道路补助标准60万元/公里，总体成本指标：49.55万元；社会效益指标：受益人口数221人，受益脱贫人口数48人；可持续影响指标：工程设计使用年限≥20年；满意度指标：受益人口满意度度≥90%。</t>
  </si>
  <si>
    <t>融水县白云乡白照村拉王新村至野巴两油茶产业路硬化工程</t>
  </si>
  <si>
    <t>道路硬化2.6公里，主要为路基平整，路面硬化厚20cm，路肩宽50cm，错车道，按路面宽度4.5米标准（含错车道）建设。φ1.0m圆管涵49米共7道。</t>
  </si>
  <si>
    <t>硬化道路2.60公里，通过改善交通条件，方便190人生活出行并降低农产品运输成本。数量指标：硬化道路2.60公里；质量指标：项目（工程）验收合格率=100%；时效指标：项目（工程）完成及时率100%；成本指标：道路补助标准60万元/公里，总体成本指标：196.9946万元；社会效益指标：受益人口数190人，受益脱贫人口数26人；可持续影响指标：工程设计使用年限≥20年；满意度指标：受益人口满意度度≥90%。</t>
  </si>
  <si>
    <t>融水县三防镇乃文村寨明屯杉木产业基地道路新建工程</t>
  </si>
  <si>
    <t>新建道路2.145公里，C20片石混凝土护墙：201.90米；1-Φ1.0m钢筋混凝土圆管涵：10道；1-2.0m*1.5m钢筋混凝土盖板涵：1座；1-3.0m*3.0m钢筋混凝土盖板涵：1座</t>
  </si>
  <si>
    <t>道路新建2.145公里，通过改善交通条件，方便2679人生活出行并降低农产品运输成本。数量指标：道路新建2.145公里；质量指标：项目（工程）验收合格率=100%；时效指标：项目（工程）完成及时率100%；成本指标：道路补助标准60万元/公里，总体成本指标：122.4181万元；社会效益指标：受益人口数2679，受益脱贫人口数282人；可持续影响指标：工程设计使用年限≥20年；满意度指标：受益人口满意度度≥90%。</t>
  </si>
  <si>
    <t>融水县滚贝乡尧贝村甲孟桥头至三团村归沙屯道路硬化建设项目</t>
  </si>
  <si>
    <t>滚贝侗族乡</t>
  </si>
  <si>
    <t>道路硬化5.235公里，主要为路基平整，路面硬化厚20cm，路肩宽50cm，错车道，按路面宽度4.5米标准（含错车道）建设。</t>
  </si>
  <si>
    <t>道路硬化5.235公里，通过改善交通条件，方便1044人生活出行并降低农产品运输成本。数量指标：道路硬化5.235公里；质量指标：项目（工程）验收合格率=100%；时效指标：项目（工程）完成及时率100%；成本指标：道路补助标准60万元/公里；社会效益指标：受益人口数1044人，受益脱贫人口数159人；可持续影响指标：工程设计使用年限≥20年；满意度指标：受益人口满意度度≥90%。</t>
  </si>
  <si>
    <t>融水县木材产业提升项目</t>
  </si>
  <si>
    <t>康田工业园区</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</si>
  <si>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</si>
  <si>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数量指标:热压流水线3条，全自动刮腻子流水线1条；经济效益指标：受益村集体总增收16万元以上；社会效益指标：受益村数8个，受益人口数14173人，受益脱贫人口数6471人；满意度指标：受益人口满意度≥90%。通过项目实施，年增加项目村集体经济收入16万元以上，带动村集体产业发展，增加集体福利，受益户3454户受益人口14173人，其中脱贫户1540户脱贫人口6471人。</t>
  </si>
  <si>
    <t>融水县实隆禽业有限责任公司和睦镇芙蓉村上贤屯养殖基地建设项目</t>
  </si>
  <si>
    <t>芙蓉村</t>
  </si>
  <si>
    <t>3个村集体投资210万元在和睦镇芙蓉村上贤屯新建肉鸭养殖栏舍5000平方米以上，配套设施用房、粪污处理设施及其附属设施等，通过与意向公司合资合作，栏舍建成后出租给公司获取租金。</t>
  </si>
  <si>
    <t>数量指标：新建栏舍5000平方米；生产配套设施用房20平方米，粪污处理设施1套；经济效益指标：受益村集体总增收6万元；社会效益指标：受益村数3个，受益人口数6703人，受益脱贫人口数343人；满意度指标：受益人口满意度≥90%。通过项目实施，年增加项目村集体经济收入6万元以上，带动村集体产业发展，增加集体福利，受益户1668户受益人口6703人，其中脱贫户115户脱贫人口343人。</t>
  </si>
  <si>
    <t>融水镇小荣村脆蜜金桔种植项目</t>
  </si>
  <si>
    <t>小荣村</t>
  </si>
  <si>
    <t>在融水镇行政村内建设标准化脆蜜金桔基地，种植面积约150亩。村集体以“村集体合作社+经济能人（经济实体）+基地”的发展模式，经济能人（或经济实体）具体负责项目经营管理。</t>
  </si>
  <si>
    <t>通过种植脆蜜金桔，扩大果品供应，促进村集体经济增收。数量指标：种植脆蜜金桔150亩；质量指标：项目验收合格率100%；时效指标：项目完成及时率100%；经济效益指标：受益村集体总增收4万元以上；社会效益指标：受益村数2个，受益人口数6200人，受益脱贫人口数405人；满意度指标：受益人口满意度度≥90%。通过项目实施，年增加项目村集体经济收入4万元以上，带动村集体产业发展，增加集体福利，受益户1516户受益人口6220人，其中脱贫户122户脱贫人口405人。</t>
  </si>
  <si>
    <t>永乐镇北高村生猪养殖项目</t>
  </si>
  <si>
    <t>北高村</t>
  </si>
  <si>
    <t>5个村集体投资350万在永乐镇北高村建设生猪养殖场，主要建设立体规模化生猪养殖生产设施房、管理房、粪污处置、检验检疫设施等，全部为砖混结构，生产设施为标准现代机械化。</t>
  </si>
  <si>
    <t>数量指标：立体规模化生猪养殖设施设备1组套；时效指标：项目完成及时率100%；经济效益指标：受益村集体总增收10万元；社会效益指标：受益村数5个，受益人口数12569人，受益脱贫人口数1051人；满意度指标：受益人口满意度≥90%。</t>
  </si>
  <si>
    <t>融水县洞头镇水电站发电工程项目</t>
  </si>
  <si>
    <t>滚岑村</t>
  </si>
  <si>
    <t>4个村集体投资280万元购买水电站装机设备，入股洞头镇水电站项目，洞头水电站负责项目的建设和设备的运营，项目建成并投入使用后，公司按村集体投资总额的一定比例付收益分红，合作期满后公司负责按原价回购村集体的设备。</t>
  </si>
  <si>
    <t>充分利用本地资源优势，投资水电装置，促进村集体增收。数量指标：水电装机设备1组套，质量指标：项目验收合格率100%；时效指标：项目完成及时率100%；经济效益指标：受益村集体总增收11.2万元；社会效益指标：受益村数4个，受益人口数8405人，受益脱贫人口数4056人；满意度指标：受益人口满意度度≥90%。通过项目的实施，带动脱贫户979户脱贫人口4056人，提高群众收入。</t>
  </si>
  <si>
    <t>地理标志农产品融水灵芝标准化制定</t>
  </si>
  <si>
    <t>融水县</t>
  </si>
  <si>
    <t>开展《农产品地理标志  融水灵芝》、《农产品地理标志  融水灵芝商品化处理技术规程》、《农产品地理标志 融水灵芝茶》、《农产品地理标志 融水灵芝干品》》等4个标准建设。</t>
  </si>
  <si>
    <t>产出指标：数量指标:开展《农产品地理标志  融水灵芝》、《农产品地理标志  融水灵芝商品化处理技术规程》、《农产品地理标志 融水灵芝茶》、《农产品地理标志 融水灵芝干品》》等4个地方标准建设备。质量指标:项目验收合格率100%;时效指标项目完成及时率=100%。成本指标：标准建设补助预算5.0万元/套；效益指标：社会效益指标：受益人口户数30户75人以上参与产业发展，其中脱贫人口15人以上；经济效益指标：受益户均增收2000元以上。满意度指标：服务对象满意度指标受益人口满意度90%以上。</t>
  </si>
  <si>
    <t>三防镇农产品加工冷链项目</t>
  </si>
  <si>
    <t>建设冷库约1350立方米及冷链设施设备；电力配套设施。</t>
  </si>
  <si>
    <t>产出指标：数量指标：新建冷库1350立方米，电力设备一套；质量指标：项目验收合格率：=100%；时效指标：项目完成及时率：=100%，成本指标：冷库703元/立方米，电力设备：20万元/一套；效益指标：社会效益指标：受益人口数150人；满意度指标：受益人口满意度：≥90%。项目建成后，预计年增加产值500万元以上，可使农民每户年增加收入1万元以上。</t>
  </si>
  <si>
    <t>融水县特色中药材种苗培育示范基地设施建设</t>
  </si>
  <si>
    <t>小荣村，建设35亩中药材种苗培育玻璃纤维管架、喷淋系统等配套设施设备。</t>
  </si>
  <si>
    <t>产出指标：数量指标:建设35亩中药材种苗培育基地遮阳架、水肥一体化等配套设施设备。质量指标:项目验收合格率100%;时效指标项目完成及时率=100%。成本指标：设施设备补助预算0.429万元/亩；效益指标：社会效益指标：受益人口户数20户35人以上参与产业发展，其中脱贫人口10人以上；经济效益指标：受益户均增收1000元以上。满意度指标：服务对象满意度指标受益人口满意度90%以上。</t>
  </si>
  <si>
    <t>新平村农产品生产大棚项目</t>
  </si>
  <si>
    <t>香粉乡</t>
  </si>
  <si>
    <t>建设大棚800平方米，生产钢架2套、喷淋设施2套以上。</t>
  </si>
  <si>
    <t>产出指标：数量指标:建设大棚800平方米，生产钢架2套、喷淋设施2套以上。质量指标:项目验收合格率100%;时效指标项目完成及时率=100%。成本指标：设施设备补助预算0.02万元/平方米；生产钢架8.0万元/套；喷淋设施4.0万元/套；效益指标：社会效益指标：受益人口户数20户25人以上参与产业发展，其中脱贫人口10人以上；经济效益指标：受益户均增收2000元以上。满意度指标：服务对象满意度指标受益人口满意度90%以上。</t>
  </si>
  <si>
    <t>三防镇设施蔬菜大棚建设项目</t>
  </si>
  <si>
    <t>建设固定钢架蔬菜大棚70亩，配套喷灌设施。</t>
  </si>
  <si>
    <t>产出指标：数量指标：新建蔬菜大棚≥70亩；质量指标：项目验收合格率：100%；时效指标：项目完成及时率:100%,成本指标：23.5万元/亩。效益指标年产值180万元：社会效益指标：受益人口数741户2786人，其中脱贫户96户脱贫群众351人；满意度指标：受益人口满意度：≥90%。</t>
  </si>
  <si>
    <t>融水镇粮食烘干中心建设</t>
  </si>
  <si>
    <t>购置、安装烘干设备2套。</t>
  </si>
  <si>
    <t>产出指标：数量指标:购置、安装烘干设备2套。质量指标:项目验收合格率100%;时效指标项目完成及时率=100%。成本指标：设施设备补助预算17.5万元/台；效益指标：社会效益指标：受益人口户数80户100人以上参与产业发展，其中脱贫人口10人以上；经济效益指标：受益户均增收1800元以上。满意度指标：服务对象满意度指标受益人口满意度90%以上。</t>
  </si>
  <si>
    <t>东水村东之水农产品展示厅建设</t>
  </si>
  <si>
    <t>建设农产品展示厅80平方米。</t>
  </si>
  <si>
    <t>产出指标：数量指标:建设农产品展示厅80平方米。质量指标:项目验收合格率100%;时效指标项目完成及时率=100%。成本指标：设施设备补助预算0.1188万元/平方米；效益指标：社会效益指标：受益人口户数40户40人以上参与产业发展，其中脱贫人口17人以上；经济效益指标：受益户均增收2000元以上。满意度指标：服务对象满意度指标受益人口满意度90%以上。</t>
  </si>
  <si>
    <t>融水县高端家具板材生产线建设项目</t>
  </si>
  <si>
    <t>衔接资金用于厂房建设1400平方米，自筹资金购置生产线1条，投资295.5万元。</t>
  </si>
  <si>
    <t>产出指标：数量指标：新建厂房1400平方米，购置生产线1条；质量指标：项目验收合格率：=100%；时效指标：项目完成及时率：=100%，成本指标：厂房145.5元/平方米，50层热压线：150万元/一条；效益指标：社会效益指标：受益人口数105人；满意度指标：受益人口满意度：≥90%。项目建成后，预计年增加产值5000万元以上，预计年利润达300万元，可使农民每户年增加收入2万元以上。</t>
  </si>
  <si>
    <t>香粉乡中坪村茶叶加工标准化基地建设项目</t>
  </si>
  <si>
    <t>建设茶叶加工标准化基地一个。1.购置茶叶加工生产设备（摊青机、杀青机、揉捻机、烘干机、包装机等设备）；2.标准化车间建设：①900㎡厂房功能分区改建（加工车间、仓储区、包装车间、品鉴中心等）；②厂区隔音改建约300㎡。</t>
  </si>
  <si>
    <t>产出指标：数量指标：购置茶叶加工生产设备（揉捻机、提香机、茶叶曲毫机、茶叶自动包装机等）、标准化车间厂房建设：900㎡、厂区隔音改建约：300㎡；质量指标：项目验收合格率：=100%；时效指标：项目完成及时率：=100%，成本指标：揉捻机0.76万元/台、提香机0.9万元/台、茶叶曲毫机1.38万元/台、茶叶自动包装机4.5万元/台、厂房500元/平方米，；效益指标：社会效益指标：受益人口数590人；满意度指标：受益人口满意度：≥90%。</t>
  </si>
  <si>
    <t>农产品产销对接活动</t>
  </si>
  <si>
    <t>组织农业企业等经营主体参加全国、区内等产销对接活动8次。</t>
  </si>
  <si>
    <t>数量指标：参加全国、区内等产销对接活动8次；成本指标：平均8万元/次;效益指标：通过拓宽农产品销售渠道，促进本县农产品销售通畅，间接促进农民增收，提高经济效益，实现年产值300万元以上，受益农户70户210人，其中脱贫户36户108人；受益人口满意度≧90%。</t>
  </si>
  <si>
    <t>融水县安陲乡大伞村大伞屯杉木基地产业路项目</t>
  </si>
  <si>
    <t>道路硬化2.265公里,主要为路基平整，路面硬化厚20cm，路肩宽50cm，错车道，按路面宽度4.5米标准（含错车道）建设；现浇C20片石混凝土挡土墙70.72立方米，2.0X2.0m盖板涵7米/1座，φ0.8m圆管涵21米/3道。</t>
  </si>
  <si>
    <t>道路硬化2.265公里，通过改善交通条件，方便1380人生活出行并降低农产品运输成本。数量指标：道路硬化2.265公里；质量指标：项目（工程）验收合格率100%；时效指标：项目（工程）完成及时率100%；成本指标：道路补助标准60万元/公里，φ0.8圆管涵1800元/米，挡土墙为660元/立方米，2.0X2.0m盖板涵7300元/米，总体成本指标：150万元；社会效益指标：受益人口数1380人，受益脱贫人口数237人；可持续影响指标：工程设计使用年限≥20年；满意度指标：受益人口满意度度≥90%。</t>
  </si>
  <si>
    <t>融水县安陲乡江门村上泗欧屯八角、罗汉果、水稻产业路硬化工程</t>
  </si>
  <si>
    <t>道路硬化3.065公里,主要为路基平整，路面硬化厚20cm，路肩宽50cm，错车道，按路面宽度4.5米标准（含错车道）建设；现浇C20片石混凝土挡土墙304.32立方米，4.0X4.0m盖板涵7米/1座，3.0X3.0m盖板涵7米/1座，2.0X1.5m盖板涵21米/3座，φ1.0m圆管涵：56米/8道，φ0.5m圆管涵16米/2道。</t>
  </si>
  <si>
    <t>道路硬化3.065公里，通过改善交通条件，方便1910人生活出行并降低农产品运输成本。数量指标：道路硬化3.065公里；质量指标：项目（工程）验收合格率100%；时效指标：项目（工程）完成及时率100%；成本指标：道路补助标准60万元/公里，C20片石混凝土挡土墙604.49元/立方米，Φ1.0m铪圆管涵2289.3元/米，Φ0.5m铪圆管涵1098.14元/米，3.0mx3.0m铪盖板涵16177.69元/米；1-4.0mx4.0m铪盖板涵22939.14 元/米；1-2.0mx1.5m铪盖板涵7099.33元/米，总体成本指标：275万元；社会效益指标：受益人口数1910人，受益脱贫人口数330人；可持续影响指标：工程设计使用年限≥20年；满意度指标：受益人口满意度度≥90%。</t>
  </si>
  <si>
    <t>融水县洞头镇甲烈村岑加屯（松香至中污）杉木基地产业路硬化项目</t>
  </si>
  <si>
    <t>道路硬化4.308公里,主要为路基平整，路面硬化厚20cm，路肩宽50cm，错车道，按路面宽度4.5米标准（含错车道）建设；1.5X2.0m盖板涵7米/1座，3.0X3.0m盖板涵7米/1座，2.0X2.0m盖板涵7米/1座，φ0.8m圆管涵：42米/6道。</t>
  </si>
  <si>
    <t>道路硬化4.308公里，通过改善交通条件，方便6607人生活出行并降低农产品运输成本。数量指标：道路硬化2.265公里；质量指标：项目（工程）验收合格率100%；时效指标：项目（工程）完成及时率100%；成本指标：道路补助标准60万元/公里，φ0.8圆管涵1800元/米，3.0X3.0m盖板涵为7100元/米，2.0X2.0m盖板涵7300元/米，总体成本指标：,274万元；社会效益指标：受益人口数6607人，受益脱贫人口数213人；可持续影响指标：工程设计使用年限≥20年；满意度指标：受益人口满意度度≥90%。</t>
  </si>
  <si>
    <t>融水县大年乡林浪村林浪屯两列至养老院路口新开路建设项目</t>
  </si>
  <si>
    <t>新建道路2.225公里，主要为路基平整，路肩宽50cm，错车道，按路面宽度4.5米标准（含错车道）建设；
C20片石混凝土挡土墙：699.96立方米，1-Φ1.0m钢筋混凝土圆管涵：14米/2道，1-Φ0.8m钢筋混凝土圆管涵：56米/8道,3.0m*3.0m钢筋混凝土盖板涵：16米/1座。</t>
  </si>
  <si>
    <t>新建道路2.225公里，通过改善交通条件，方便1341人生活出行降低农产品运输成本。数量指标：新建道路2.225公里；质量指标：项目（工程）验收合格率100%；时效指标：项目（工程）完成及时率100%；成本指标：道路补助标准50万元/公里，C20片石混凝土挡土墙611.623元/立方米，Φ1.0m铪圆管涵2344.639元/米，Φ0.8m铪圆管涵1897.551元/米，3.0mx3.0m铪盖板涵13714.007 元/米，总体成本指标：120万元；社会效益指标：受益人口数1341人，受益脱贫人口数743人；可持续影响指标：工程设计使用年限≥20年；满意度指标：受益人口满意度度≥90%。</t>
  </si>
  <si>
    <t>融水县安陲乡洋岭村洋岭屯杉木基地产业路项目</t>
  </si>
  <si>
    <t>新建道路2.174公里，主要为路基平整，路肩宽50cm，错车道，按路面宽度4.5米标准（含错车道）建设；1-Φ0.8m钢筋混凝土圆管涵：21米/3道，2.0m*2.0m钢筋混凝土盖板涵：14/2座,4.0m*4.0m钢筋混凝土盖板涵：14米/2座。</t>
  </si>
  <si>
    <t>新建道路2.174公里，通过改善交通条件，方便543人生活出行降低农产品运输成本。数量指标：新建道路2.174公里；质量指标：项目（工程）验收合格率100%；时效指标：项目（工程）完成及时率100%；成本指标：道路补助标准50万元/公里，Φ0.8m铪圆管涵1800元/米，2.0mx2.0m铪盖板涵6800 元/米，4.0m*4.0m钢筋混凝土盖板涵2220元/米，总体成本指标：126万元；社会效益指标：受益人口数543人，受益脱贫人口数27人；可持续影响指标：工程设计使用年限≥20年；满意度指标：受益人口满意度度≥90%。</t>
  </si>
  <si>
    <t>融水县安陲乡大塅村立新屯杉木、罗汉果、水稻产业硬化工程</t>
  </si>
  <si>
    <t>道路硬化3.725公里，主要为路基平整，路面硬化厚20cm，路肩宽50cm，错车道，按路面宽度4.5米标准（含错车道）建设；现浇C20片石混凝土挡土墙：148.6立方米，φ1.0铪圆管涵111米/15道：φ0.8铪圆管涵7米/1道，2.0X2.0m盖板涵7米/1座。</t>
  </si>
  <si>
    <t>道路硬化3.725公里，通过改善交通条件，方便245人生活出行并降低农产品运输成本。数量指标：道路硬化3.725公里；质量指标：项目（工程）验收合格率100%；时效指标：项目（工程）完成及时率100%；成本指标：道路补助标准60万元/公里，C20片石混凝土挡土墙603.66元/立方米；Φ1.0m铪圆管涵2255.1元/米；Φ0.8m铪圆管涵1845.4元/米,2.0mx2.0m铪盖板涵7275.85元/米,总体成本指标：229万元；社会效益指标：受益人口数245人，受益脱贫人口数26人；可持续影响指标：工程设计使用年限≥20年；满意度指标：受益人口满意度度≥90%。</t>
  </si>
  <si>
    <t>融水县大浪镇河口村标口屯白石岭至养牛冲油茶基地产业路硬化工程</t>
  </si>
  <si>
    <t>道路硬化3.37公里，主要为路基平整，路面硬化厚20cm，路肩宽50cm，错车道，按路面宽度4.5米标准（含错车道）建设；2道Φ0.8m钢筋混凝土圆管涵，5道Φ1.0m钢筋混凝土圆管涵，1座2.0m*2.0m钢筋混凝土盖板涵。</t>
  </si>
  <si>
    <t>道路硬化3.37公里，通过改善交通条件，方便382人生活出行并降低农产品运输成本。数量指标：道路硬化3.37公里；质量指标：项目（工程）验收合格率100%；时效指标：项目（工程）完成及时率100%；成本指标：道路补助标准60万元/公里，Φ0.8m圆管涵1933.19元/米，Φ1.0m圆管涵2398.59元/米，2.0mx2.0m盖板涵7739.34元/米，总体成本指标：228万元；社会效益指标：受益人口数382人，受益脱贫人口数68人；可持续影响指标：工程设计使用年限≥20年；满意度指标：受益人口满意度度≥90%。</t>
  </si>
  <si>
    <t>融水县怀宝镇东水村甲棒屯至喷沟村洞荣屯杉木基地产业路</t>
  </si>
  <si>
    <t>新建道路4.279公里，主要为路基平整，路肩宽50cm，错车道，按路面宽度5.5米标准（含错车道），1-φ0.8m圆管涵91米13道，1-4X4m盖板涵14米2道。</t>
  </si>
  <si>
    <t>新建道路4.279公里，通过改善交通条件，方便375人生活出行并降低农产品运输成本。数量指标：新建道路4.279公里；质量指标：项目（工程）验收合格率100%；时效指标：项目（工程）完成及时率100%；成本指标：道路补助标准50万元/公里，圆管涵1800元/米，盖板涵22939.14 元/米，总体成本指标：247万元；社会效益指标：受益人口数375人，受益脱贫人口数183人；可持续影响指标：工程设计使用年限≥20年；满意度指标：受益人口满意度度≥90%。</t>
  </si>
  <si>
    <t>融水县良寨乡塘苟屯至安全村桐树屯杉木基地产业路</t>
  </si>
  <si>
    <t>新建道路4.241公里，主要为路基平整，路肩宽50cm，错车道，按路面宽度5.5米标准（含错车道），1-φ0.8m圆管涵49米7道，1-4X4m盖板涵7米1道。</t>
  </si>
  <si>
    <t>新建道路4.241公里，通过改善交通条件，方便1734人生活出行并降低农产品运输成本。数量指标：道路硬化3.370公里；质量指标：项目（工程）验收合格率100%；时效指标：项目（工程）完成及时率100%；成本指标：道路补助标准50万元/公里，圆管涵1800元/米，盖板涵22939.14 元/米，总体成本指标：170万元；社会效益指标：受益人口数1734人，受益脱贫人口数362人；可持续影响指标：工程设计使用年限≥20年；满意度指标：受益人口满意度度≥90%。</t>
  </si>
  <si>
    <t>三防镇乃文村才杰屯杉木产业基地道路硬化工程</t>
  </si>
  <si>
    <t>道路硬化2.05公里，主要为路基平整，路面硬化厚20cm，路肩宽50cm，错车道，按路面宽度4.5米标准（含错车道）建设；路基土石方：20106立方米，碎石基层（含会车道、曲线加宽）：8254.32平方米，水泥混凝土面层（含会车道、曲线加宽）：7639.32平方米，土路肩：717.5立方米，1-Φ1.0m钢筋混凝土圆管涵：5道，交通安全标志牌：9套，路牌（竣工碑）：1块。</t>
  </si>
  <si>
    <t>道路硬化2.050公里，通过改善交通条件，方便947人生活出行并降低农产品运输成本。数量指标：道路硬化2.050公里；质量指标：项目（工程）验收合格率100%；时效指标：项目（工程）完成及时率100%；成本指标：道路补助标准60万元/公里，路面碎石基层（厚15厘米）42.12元/平方米，水泥混凝土面层（厚20厘米）116.2元/平方米，1-Φ1.0m铪圆管涵2328.25 元/米，总体成本指标：133万元；社会效益指标：受益人口数947人，受益脱贫人口数97人；可持续影响指标：工程设计使用年限≥20年；满意度指标：受益人口满意度度≥90%。</t>
  </si>
  <si>
    <t>融水县拱洞乡洋鸟村松勇屯新建产业路项目</t>
  </si>
  <si>
    <t>新建道路0.625公里，主要为路基平整，路面碎石垫层厚20cm，路肩宽50cm，错车道，按路面宽度4.5米标准（含错车道）建设。C20片石混凝土挡土墙：109.94米，钢筋混凝土圆管涵：2道，钢筋混凝土盖板涵：1座。</t>
  </si>
  <si>
    <t>新建道路0.625公里，通过改善交通条件，方便161人生活出行并降低农产品运输成本。数量指标：新建道路0.625公里；质量指标：项目（工程）验收合格率100%；时效指标：项目（工程）完成及时率100%；成本指标：道路补助标准60万元/公里，C20片石混凝土挡土墙602.78元/立方米；泥结碎石路面（厚15厘米）37.5元/平方米；1-Φ1.0m铪圆管涵2327.06 元/米；4-4.0mx3.0m铪盖板涵19288.26元/米，总体成本指标：93万元；社会效益指标：受益人口数161人，受益脱贫人口数148人；可持续影响指标：工程设计使用年限≥20年；满意度指标：受益人口满意度度≥90%。</t>
  </si>
  <si>
    <t>2025年广西第二届稻渔文化与产业高质量发展交流会暨第七届广西稻渔丰收节</t>
  </si>
  <si>
    <t>全国稻渔全产业链及融水县特色农产品展示会。1.稻渔工艺美术及文创品设计大赛作品、民族特色刺绣评比作品、稻渔农遗文化精品旅游线路展示与推介。2.稻渔产品和水库生态鱼烹饪艺术创新大赛。</t>
  </si>
  <si>
    <t>数量指标：融水县特色农产品展示会、稻渔工艺美术及文创品设计大赛作品、民族特色刺绣评比作品、稻渔农遗文化精品旅游线路展示与推介活动1次；成本指标：38万元;效益指标：通过通过“金秋烧鱼季”等体验项目，将传统农耕文化转化为沉浸式旅游产品，提升文化附加值。拓宽农产品销售渠道，促进本县农产品销售通畅，间接促进农民增收，提高经济效益，实现年产值600万元以上，受益农户320户980人，其中脱贫户90户280人；受益人口满意度≧90%。</t>
  </si>
  <si>
    <t>（三）民宗局生产发展项目</t>
  </si>
  <si>
    <t>融水镇东良村陆村屯牛坪底至黑泥岭蔗区生产路硬化项目</t>
  </si>
  <si>
    <t>道路硬化，长3.144公里、建设内容含硬化3.5米宽水泥路面，包括排水圆管涵洞及挡土墙等附属设施</t>
  </si>
  <si>
    <t>硬化道路3.144公里，通过改善交通条件，方便1852人生活出行并降低农产品运输成本。数量指标：硬化道路3.144公里；质量指标：项目（工程）验收合格率=100%；时效指标：项目（工程）完成及时率100%；成本指标：道路补助标准45.33万元/公里，总体成本指标：1142.4971万元；社会效益指标：受益人口数1852人，受益脱贫人口数97人；可持续影响指标：工程设计使用年限≥10年；满意度指标：受益人口满意度度≥95%</t>
  </si>
  <si>
    <t>和睦镇古顶村下油榨屯农田水渠维修及新建工程</t>
  </si>
  <si>
    <t>新建500*600三面光水渠约0.27公里，修复架空水渠30米含新建水泵房一处含灌溉管网</t>
  </si>
  <si>
    <t>新建及修复灌溉水渠0.3公里，解决农田灌溉用水问题，带动水稻、蔬菜种植，促进农民增收。数量指标：新建及修复水渠0.3公里；质量指标：项目（工程）验收合格率=100%；时效指标：项目（工程）完成及时率100%；成本指标：灌溉水渠补助标准84万元/公里，总体成本指标：25万元；社会效益指标：受益人口数331人，受益脱贫人口数88人；可持续影响指标：工程设计使用年限≥20年；满意度指标：受益人口满意度度≥95%</t>
  </si>
  <si>
    <t>和睦镇巷口村东村屯蔗区生产路硬化工程</t>
  </si>
  <si>
    <t>道路全长1.746公里(3段），建设内容含硬化3.5米宽水泥路面，厚20厘米，包括排水圆管涵洞等附属设施</t>
  </si>
  <si>
    <t>硬化道路1.746公里，通过改善交通条件，方便321人生活出行并降低农产品运输成本。数量指标：硬化道路1.746公里；质量指标：项目（工程）验收合格率=100%；时效指标：项目（工程）完成及时率100%；成本指标：道路补助标准52.87万元/公里，总体成本指标：92.3106万元；社会效益指标：受益人口数321人，受益脱贫人口数21人；可持续影响指标：工程设计使用年限≥10年；满意度指标：受益人口满意度度≥95%</t>
  </si>
  <si>
    <t>大浪镇潘里村潘云屯杉木油茶八角产业路硬化工程</t>
  </si>
  <si>
    <t>道路全长1.452公里(2段），建设内容含硬化3.5米宽水泥路面，厚20厘米，包括排水圆管涵洞等附属设施</t>
  </si>
  <si>
    <t>硬化道路1.452公里，通过改善交通条件，方便406人生活出行并降低农产品运输成本。数量指标：硬化道路1.452公里；质量指标：项目（工程）验收合格率=100%；时效指标：项目（工程）完成及时率100%；成本指标：道路补助标准62.44万元/公里，总体成本指标：90.6603万元；社会效益指标：受益人口数406人，受益脱贫人口数126人；可持续影响指标：工程设计使用年限≥10年；满意度指标：受益人口满意度度≥95%</t>
  </si>
  <si>
    <t>红水乡振民村姐妹山杉木产业路硬化工程</t>
  </si>
  <si>
    <t>道路硬化，长1公里、建设内容含硬化3.5米宽水泥路面，包括排水圆管涵洞、挡土墙等附属设施</t>
  </si>
  <si>
    <t>硬化道路1公里，通过改善交通条件，方便4093人生活出行并降低农产品运输成本。数量指标：硬化道路1公里；质量指标：项目（工程）验收合格率=100%；时效指标：项目（工程）完成及时率100%；成本指标：道路补助标准79.1571万元/公里，总体成本指标：79.1571万元；社会效益指标：受益人口数4093人，受益脱贫人口数1935人；可持续影响指标：工程设计使用年限≥10年；满意度指标：受益人口满意度度≥95%</t>
  </si>
  <si>
    <t>拱洞乡高武村两松屯香牛养殖基地和优质稻种植基地产业路硬化工程</t>
  </si>
  <si>
    <t>拱洞乡</t>
  </si>
  <si>
    <t>道路硬化，长0.386公里、建设内容含硬化3.5米宽水泥路面，包括排水圆管涵洞及挡土墙等附属设施</t>
  </si>
  <si>
    <t>硬化道路0.386公里，通过改善交通条件，方便4086人生活出行并降低农产品运输成本。数量指标：硬化道路0.386公里；质量指标：项目（工程）验收合格率=100%；时效指标：项目（工程）完成及时率100%；成本指标：道路补助标准80.11万元/公里，总体成本指标：30.9233万元；社会效益指标：受益人口数4086人，受益脱贫人口数2537人；可持续影响指标：工程设计使用年限≥10年；满意度指标：受益人口满意度度≥95%</t>
  </si>
  <si>
    <t>怀宝镇盘荣村琼丁草珊瑚中草药基地产业路硬化建设项目</t>
  </si>
  <si>
    <t>道路全长 1.270 公里。其中 K0+420～K0+632 由于道路涉及永久基本农田，不列入硬化范围。施工段共计 1.058 公里。水泥混凝土面层 3845.5平方米；砾石基层 4162.9 平方米；培土路肩 445 立方米；挖土方:782m³；挖石方:87m³；填方:326m³。1-Φ0.80圆管涵4道28米。</t>
  </si>
  <si>
    <t>硬化道路1.27公里，通过改善交通条件，方便2427人生活出行并降低农产品运输成本。数量指标：硬化道路1.27公里；质量指标：项目（工程）验收合格率=100%；时效指标：项目（工程）完成及时率100%；成本指标：道路补助标准48.20万元/公里，总体成本指标：64.2162万元；社会效益指标：受益人口数2427人，受益脱贫人口数182人；可持续影响指标：工程设计使用年限≥10年；满意度指标：受益人口满意度度≥95%。</t>
  </si>
  <si>
    <t>同练瑶族乡英洞村如火屯水稻杉木产业路硬化建设工程</t>
  </si>
  <si>
    <t>同练瑶族乡</t>
  </si>
  <si>
    <t>硬化产业路0.61公里，宽3.5米，厚20厘米，包括排水圆管涵洞等附属设施；修复水毁道路路基、挡墙30米。</t>
  </si>
  <si>
    <t>硬化道路0.61公里，通过改善交通条件，方便194人生活出行并降低农产品运输成本。数量指标：硬化道路0.61公里；质量指标：项目（工程）验收合格率=100%；时效指标：项目（工程）完成及时率100%；成本指标：道路补助标准77.05万元/公里，总体成本指标：47万元；社会效益指标：受益人口数717人，受益脱贫人口数202人；可持续影响指标：工程设计使用年限≥10年；满意度指标：受益人口满意度度≥95%。</t>
  </si>
  <si>
    <r>
      <rPr>
        <sz val="12"/>
        <rFont val="宋体"/>
        <charset val="134"/>
        <scheme val="minor"/>
      </rPr>
      <t>杆洞乡花</t>
    </r>
    <r>
      <rPr>
        <sz val="12"/>
        <rFont val="宋体"/>
        <charset val="134"/>
      </rPr>
      <t>孖</t>
    </r>
    <r>
      <rPr>
        <sz val="12"/>
        <rFont val="仿宋_GB2312"/>
        <charset val="134"/>
      </rPr>
      <t>村小花</t>
    </r>
    <r>
      <rPr>
        <sz val="12"/>
        <rFont val="宋体"/>
        <charset val="134"/>
      </rPr>
      <t>孖</t>
    </r>
    <r>
      <rPr>
        <sz val="12"/>
        <rFont val="仿宋_GB2312"/>
        <charset val="134"/>
      </rPr>
      <t>屯水稻杉木产业路硬化项目</t>
    </r>
  </si>
  <si>
    <t>道路硬化，长1.2公里、建设内容含硬化3.5米宽水泥路面，厚20厘米，包括挡墙排水圆管涵洞等附属设施</t>
  </si>
  <si>
    <t>硬化道路1.2公里，通过改善交通条件，方便1098人生活出行并降低农产品运输成本。数量指标：硬化道路1公里；质量指标：项目（工程）验收合格率=100%；时效指标：项目（工程）完成及时率100%；成本指标：道路补助标准64.41万元/公里，总体成本指标：77.2940万元；社会效益指标：受益人口数1098人，受益脱贫人口数450人；可持续影响指标：工程设计使用年限≥10年；满意度指标：受益人口满意度度≥95%。</t>
  </si>
  <si>
    <t>安太乡林洞村培科屯至党翁产业路硬化工程</t>
  </si>
  <si>
    <t>道路硬化，长0.589公里、建设内容含硬化3.5米宽水泥路面，厚20厘米，包括排水圆管涵洞等附属设施</t>
  </si>
  <si>
    <t>硬化道路0.589公里，通过改善交通条件，方便2398人生活出行并降低农产品运输成本。数量指标：硬化道路0.589公里；质量指标：项目（工程）验收合格率=100%；时效指标：项目（工程）完成及时率100%；成本指标：道路补助标准56.9万元/公里，总体成本指标：33.0408万元；社会效益指标：受益人口数2398人，受益脱贫人口数1261人；可持续影响指标：工程设计使用年限≥10年；满意度指标：受益人口满意度度≥95%。</t>
  </si>
  <si>
    <t>安太乡尧良村平寨至阿户水稻毛竹杉木产业路硬化项目</t>
  </si>
  <si>
    <t>道路硬化，长1公里、建设内容含硬化3.5米宽水泥路面，包括排水圆管涵洞等附属设施</t>
  </si>
  <si>
    <t>硬化道路1公里，通过改善交通条件，方便926人生活出行并降低农产品运输成本。数量指标：硬化道路1公里；质量指标：项目（工程）验收合格率=100%；时效指标：项目（工程）完成及时率100%；成本指标：道路补助标准55.8782万元/公里，总体成本指标：55.8782万元；社会效益指标：受益人口数926人，受益脱贫人口数211人；可持续影响指标：工程设计使用年限≥10年；满意度指标：受益人口满意度度≥95%。</t>
  </si>
  <si>
    <t>安陲乡泗溪村杉木、金边鲤生态养殖产业道路硬化工程</t>
  </si>
  <si>
    <t>硬化产业路1.27公里，宽3.5米，厚20厘米，包括排水圆管涵洞等附属设施</t>
  </si>
  <si>
    <t>硬化道路1.27公里，通过改善交通条件，方便1162人生活出行并降低农产品运输成本。数量指标：硬化道路1.27公里；质量指标：项目（工程）验收合格率=100%；时效指标：项目（工程）完成及时率100%；成本指标：道路补助标准54.68万元/公里，总体成本指标：69.4431万元；社会效益指标：受益人口数1162人，受益脱贫人口数140人；可持续影响指标：工程设计使用年限≥10年；满意度指标：受益人口满意度度≥95%</t>
  </si>
  <si>
    <t>融水县传统苗族服装制作技艺培训项目</t>
  </si>
  <si>
    <t>举办传统苗族服装制作技艺培训班一期，培训学员（绣娘）30人。</t>
  </si>
  <si>
    <t>举办传统苗族服装制作技艺培训班一期，培训学员（绣娘）30人。通过培训，让学员全面深入地了解传统民族服装制作技艺，掌握从设计构思到成品制作的一系列技能，能够独立制作出具有民族特色的服装。数量指标：增训学员人数》30人；质量指标：项目（工程）验收合格率=100%；时效指标：项目（工程）完成及时率100%；成本指标：培训班成本5万元《5万元/期，总体成本指标：5万元；社会效益指标：受益人口数146人，受益脱贫人口数50人；可持续影响指标：工程设计使用年限≥10年；满意度指标：受益人口满意度度≥95%。 1.技能培训赋能：面向融水县农村妇女、留守劳动力开展免费苗族服装制作技艺培训，内容涵盖苗绣针法、服饰裁剪缝制等核心技术，配套理论课程讲解苗族服饰文化内涵，提升农民专业技能。2.订单对接保障：培训班与当地民族服饰企业合作，签订定向生产协议。企业根据市场需求下达生产订单，学员学成后可在家承接订单任务，按件计酬，形成“培训—生产—销售”闭环。例如，企业提供设计图和原材料，学员完成刺绣、缝制工序，成品由企业统一回收销售，保障农民稳定收入 。</t>
  </si>
  <si>
    <t>香粉乡九都村九峨屯杉木毛竹水稻产业路硬化建设项目</t>
  </si>
  <si>
    <t>硬化产业路1.2公里，宽3.5米，厚20厘米，包括包括排水圆管涵洞等附属设施</t>
  </si>
  <si>
    <t>硬化产业路1.2公里，宽3.5米，厚20厘米，；质量指标：项目（工程）验收合格率=100%；时效指标：项目（工程）完成及时率100%；成本指标：道路补助标准58.35万元/公里，总体成本指标：70.0282万元；社会效益指标：受益人口数501人，受益脱贫人口数148人；可持续影响指标：工程设计使用年限≥10年；满意度指标受益人口满意度度≥90%</t>
  </si>
  <si>
    <t>三防镇拉川村拉汝屯水稻杉木产业路硬化建设项目</t>
  </si>
  <si>
    <t>硬化产业路1公里，宽3.5米，厚20厘米，包括包括排水圆管涵洞等附属设施</t>
  </si>
  <si>
    <t>硬化产业路1公里，宽3.5米，厚20厘米，；质量指标：项目（工程）验收合格率=100%；时效指标：项目（工程）完成及时率100%；成本指标：道路补助标准46.04万元/公里，总体成本指标：46.0375万元；社会效益指标：受益人口数355人，受益脱贫人口数18人；可持续影响指标：工程设计使用年限≥10年；满意度指标受益人口满意度度≥90%</t>
  </si>
  <si>
    <t>附件2-2</t>
  </si>
  <si>
    <t>融水苗族自治县统筹整合使用财政涉农资金（基础设施）项目明细表（调整）</t>
  </si>
  <si>
    <t>是否脱贫村</t>
  </si>
  <si>
    <t>是否以工代赈</t>
  </si>
  <si>
    <t>（一）农业农村局实施的基础设施</t>
  </si>
  <si>
    <t>融水县香粉乡新平村（九元、拉笨）水毁道路维修建设项目</t>
  </si>
  <si>
    <t>是</t>
  </si>
  <si>
    <t>主要为水毁修复挡土墙工程，C20片石混凝土挡土墙3472.54m³，φ1.0m圆管涵6米共1道。</t>
  </si>
  <si>
    <t>挡土墙3472.54m³，通过改善交通条件，方便372人生活出行并降低农产品运输成本。数量指标：挡土墙建设3472.54m³；质量指标：项目（工程）验收合格率=100%；时效指标：项目（工程）完成及时率100%；成本指标：挡土墙600元/m³，总体成本指标：231.7135万元；社会效益指标：受益人口数372人，受益脱贫人口数217人；可持续影响指标：工程设计使用年限≥20年；满意度指标：受益人口满意度度≥90%。</t>
  </si>
  <si>
    <t>600元/m³</t>
  </si>
  <si>
    <t>融水县安太乡三合村下甲之屯至尧信屯道路硬化建设项目</t>
  </si>
  <si>
    <t>道路硬化3.717公里，主要为路基平整，路面硬化厚20cm，路肩宽50cm，错车道，按路面宽度4.5米标准（含错车道）建设。φ0.8m圆管涵56米共8道。</t>
  </si>
  <si>
    <t>硬化道路3.717公里，通过改善交通条件，方便1251人生活出行并降低农产品运输成本。数量指标：硬化道路3.717公里；质量指标：项目（工程）验收合格率=100%；时效指标：项目（工程）完成及时率100%；成本指标：道路补助标准60万元/公里、挡土墙600元/m³，总体成本指标：274.7326万元；社会效益指标：受益人口数12512人，受益脱贫人口数729人；可持续影响指标：工程设计使用年限≥20年；满意度指标：受益人口满意度度≥90%。</t>
  </si>
  <si>
    <t>60万元/公里</t>
  </si>
  <si>
    <t>融水县白云乡枫木村高孝屯至水寨屯至党松屯道路硬化工程</t>
  </si>
  <si>
    <t>道路硬化1.776公里，主要为路基平整，路面硬化厚20cm，路肩宽50cm，错车道，按路面宽度4.5米标准（含错车道）建设。φ0.8m圆管涵42米共6道，1-2X2m盖板涵14米共2座、1-3X3m盖板涵7米1座、1-4X4m盖板涵7米1座。</t>
  </si>
  <si>
    <t>硬化道路1.776公里、四座盖板涵28米，通过改善交通条件，方便2060人生活出行并降低农产品运输成本。数量指标：硬化道路1.776公里；质量指标：项目（工程）验收合格率=100%；时效指标：项目（工程）完成及时率100%；成本指标：道路补助标准60万元/公里、挡土墙600元/m³、盖板涵0.7万元/米，总体成本指标：151.2749万元；社会效益指标：受益人口数2060人，受益脱贫人口数1073人；可持续影响指标：工程设计使用年限≥20年；满意度指标：受益人口满意度度≥90%。</t>
  </si>
  <si>
    <t>融水县拱洞乡广雄村广校屯寨门至广雄村小学道路硬化建设项目</t>
  </si>
  <si>
    <t>道路硬化1.15公里，主要为路基平整，路面硬化厚20cm，路肩宽50cm，错车道，按路面宽度4.5米标准（含错车道）建设。φ1.0m圆管涵40米共5道。</t>
  </si>
  <si>
    <t>硬化道路1.15公里，通过改善交通条件，方便1667人生活出行并降低农产品运输成本。数量指标：硬化道路1.15公里；质量指标：项目（工程）验收合格率=100%；时效指标：项目（工程）完成及时率100%；成本指标：道路补助标准60万元/公里，总体成本指标：98.6356万元；社会效益指标：受益人口数1667人，受益脱贫人口数1315人；可持续影响指标：工程设计使用年限≥20年；满意度指标：受益人口满意度度≥90%。</t>
  </si>
  <si>
    <t>融水县永乐镇兴隆村大座屯桥梁建设项目</t>
  </si>
  <si>
    <t>否</t>
  </si>
  <si>
    <r>
      <rPr>
        <sz val="10"/>
        <rFont val="宋体"/>
        <charset val="134"/>
      </rPr>
      <t>主要建设为桥梁重建工程，4X3m钢筋混凝土明板涵21米，C20片石混凝土路肩墙37.08m</t>
    </r>
    <r>
      <rPr>
        <sz val="11"/>
        <rFont val="宋体"/>
        <charset val="134"/>
      </rPr>
      <t>³</t>
    </r>
    <r>
      <rPr>
        <sz val="11"/>
        <rFont val="仿宋_GB2312"/>
        <charset val="134"/>
      </rPr>
      <t>。</t>
    </r>
  </si>
  <si>
    <t>钢筋混凝土明板涵21米，通过改善交通条件，方便2251人生活出行并降低农产品运输成本。数量指标：桥梁建设21米；质量指标：项目（工程）验收合格率=100%；时效指标：项目（工程）完成及时率100%；成本指标：挡土墙600元/m³，总体成本指标：43.6645万元；社会效益指标：受益人口数2251人，受益脱贫人口数147人；可持续影响指标：工程设计使用年限≥20年；满意度指标：受益人口满意度度≥90%。</t>
  </si>
  <si>
    <t>融水县融水镇苗美家园易地扶贫搬迁安置点水毁治理建设项目</t>
  </si>
  <si>
    <t>主要为水毁道路修复634米，φ1.0m圆管涵17米共3道。</t>
  </si>
  <si>
    <t>硬化道路0.634公里，通过改善交通条件，方便6036人生活出行并降低农产品运输成本。数量指标：硬化道路0.634公里；质量指标：项目（工程）验收合格率=100%；时效指标：项目（工程）完成及时率100%；成本指标：道路补助标准60万元/公里，总体成本指标：36.5524万元；社会效益指标：受益人口数6036人，受益脱贫人口数6036人；可持续影响指标：工程设计使用年限≥20年；满意度指标：受益人口满意度度≥90%。</t>
  </si>
  <si>
    <t>融水县汪洞乡腾合村汪洞屯至产儒村更阳屯联网路道路硬化建设项目</t>
  </si>
  <si>
    <t>道路硬化1.96公里，主要为路基平整，路面硬化厚20cm，路肩宽50cm，错车道，按路面宽度4.5米标准（含错车道）建设。20片石混凝土挡土墙120.05m³，φ1.0m圆管涵18米共2道，φ0.8m圆管涵7米共1道。</t>
  </si>
  <si>
    <t>硬化道路1.96公里、挡土墙120.05m³，通过改善交通条件，方便1372人生活出行并降低农产品运输成本。数量指标：硬化道路1.96公里；质量指标：项目（工程）验收合格率=100%；时效指标：项目（工程）完成及时率100%；成本指标：道路补助标准60万元/公里，总体成本指标：150.1510万元；社会效益指标：受益人口数1372人，受益脱贫人口数101人；可持续影响指标：工程设计使用年限≥20年；满意度指标：受益人口满意度度≥90%。</t>
  </si>
  <si>
    <t>融水县大年乡吉格村村委至归思屯联网路硬化建设项目</t>
  </si>
  <si>
    <t>道路硬化1.65公里，主要为路基平整，路面硬化厚20cm，路肩宽50cm，错车道，按路面宽度4.5米标准（含错车道）建设。φ1.0m圆管涵48米共6道。</t>
  </si>
  <si>
    <t>硬化道路1.65公里，通过改善交通条件，方便2686人生活出行并降低农产品运输成本。数量指标：硬化道路1.65公里；质量指标：项目（工程）验收合格率=100%；时效指标：项目（工程）完成及时率100%；成本指标：道路补助标准60万元/公里，总体成本指标：147.7136万元；社会效益指标：受益人口数2686人，受益脱贫人口数1375人；可持续影响指标：工程设计使用年限≥20年；满意度指标：受益人口满意度度≥90%。</t>
  </si>
  <si>
    <t>融水县汪洞乡产儒村桥梁工程</t>
  </si>
  <si>
    <r>
      <rPr>
        <sz val="10"/>
        <rFont val="宋体"/>
        <charset val="134"/>
      </rPr>
      <t>桥梁建设70米，C20毛石混凝土挡土墙566.2m</t>
    </r>
    <r>
      <rPr>
        <sz val="11"/>
        <rFont val="宋体"/>
        <charset val="134"/>
      </rPr>
      <t>³</t>
    </r>
    <r>
      <rPr>
        <sz val="11"/>
        <rFont val="仿宋_GB2312"/>
        <charset val="134"/>
      </rPr>
      <t>。</t>
    </r>
  </si>
  <si>
    <t>桥梁建设70米，通过改善交通条件，方便3183人生活出行并降低农产品运输成本。数量指标：70米桥梁一座；质量指标：项目（工程）验收合格率=100%；时效指标：项目（工程）完成及时率100%；成本指标：桥梁补助标准4万元/米，总体成本指标：318.55万元；社会效益指标：受益人口数3183人，受益脱贫人口数492人；可持续影响指标：工程设计使用年限≥20年；满意度指标：受益人口满意度度≥90%。</t>
  </si>
  <si>
    <t>4万元/米</t>
  </si>
  <si>
    <t>融水县拱洞乡广雄村八咪至广校屯、广校屯至平卯二级路、广校屯至广雄屯道路水毁修复建设项目</t>
  </si>
  <si>
    <t>主要为水毁修复挡土墙工程，C20片石混泥土挡土墙1246.23m³，路面修复硬化2100㎡，φ0.8m圆管涵21米共3道</t>
  </si>
  <si>
    <t>C20片石混泥土挡土墙1246.23m³，路面修复硬化2100㎡³，通过改善交通条件，方便2283人生活出行并降低农产品运输成本。数量指标：挡土墙建设1246.23m³；质量指标：项目（工程）验收合格率=100%；时效指标：项目（工程）完成及时率100%；成本指标：挡土墙600元/m³，总体成本指标：140.8483万元；社会效益指标：受益人口数2283人，受益脱贫人口数1845人；可持续影响指标：工程设计使用年限≥20年；满意度指标：受益人口满意度度≥90%。</t>
  </si>
  <si>
    <t>融水县四荣乡东田村中落尤屯道路水毁修复建设项目</t>
  </si>
  <si>
    <t>主要为水毁修复挡土墙工程，C20片石混凝土挡土墙1413.04m³，φ0.75m圆管涵6米共1道。</t>
  </si>
  <si>
    <t>挡土墙1413.04mm³，φ0.75m圆管涵，通过改善交通条件，方便153人生活出行并降低农产品运输成本。数量指标：挡土墙建设1413.04m³；质量指标：项目（工程）验收合格率=100%；时效指标：项目（工程）完成及时率100%；成本指标：挡土墙600元/m³，总体成本指标：98.8385万元；社会效益指标：受益人口数153人，受益脱贫人口数0人；；可持续影响指标：工程设计使用年限≥20年；满意度指标：受益人口满意度度≥90%。</t>
  </si>
  <si>
    <t>融水县融水镇三合村小源屯杨柳段、门底段、塘狠塘段农田灌溉水渠及屯级道路水毁修复建设项目</t>
  </si>
  <si>
    <t>主要为水毁道路修复工程，C20片石混凝土挡土墙121.5m³、C25混凝土边沟2114.84m³、φ1.0m圆管涵17米共3道。</t>
  </si>
  <si>
    <t>混凝土边沟建设2114.84m³，通过改善交通条件，方便410人生活出行并降低农产品运输成本。数量指标：混凝土边沟建设2114.84m³；质量指标：项目（工程）验收合格率=100%；时效指标：项目（工程）完成及时率100%；成本指标：挡土墙600元/m³，总体成本指标：161.1615万元；社会效益指标：受益人口数410人，受益脱贫人口数49人；可持续影响指标：工程设计使用年限≥20年；满意度指标：受益人口满意度度≥90%。</t>
  </si>
  <si>
    <t>融水县滚贝乡同乐村加从屯至三防镇三联村下杆屯联网路硬化建设项目</t>
  </si>
  <si>
    <t>道路硬化2.52公里，主要为路基平整，路面硬化厚20cm，路肩宽50cm，错车道，按路面宽度4.5米标准（含错车道）建设。</t>
  </si>
  <si>
    <t>道路硬化2.52公里，通过改善交通条件，方便1946人生活出行并降低农产品运输成本。数量指标：道路硬化2.52公里；质量指标：项目（工程）验收合格率=100%；时效指标：项目（工程）完成及时率100%；成本指标：道路补助标准60万元/公里；社会效益指标：受益人口数1946人，受益脱贫人口数520人；可持续影响指标：工程设计使用年限≥20年；满意度指标：受益人口满意度度≥90%。</t>
  </si>
  <si>
    <t>融水县安陲乡新塘村江新公路白石岗至上、下半坡屯道路硬化工程</t>
  </si>
  <si>
    <t>道路硬化2.665公里，主要为路基平整，路面硬化厚20cm，路肩宽50cm，错车道，按路面宽度4.5米标准（含错车道）建设。</t>
  </si>
  <si>
    <t>道路硬化2.665公里，通过改善交通条件，方便1609人生活出行并降低农产品运输成本。数量指标：道路硬化2.665公里；质量指标：项目（工程）验收合格率=100%；时效指标：项目（工程）完成及时率100%；成本指标：道路补助标准60万元/公里；社会效益指标：受益人口数1609人，受益脱贫人口数83人；可持续影响指标：工程设计使用年限≥20年；满意度指标：受益人口满意度度≥90%。</t>
  </si>
  <si>
    <t>融水县三防镇兴洞村上兴洞屯惠民桥项目建设工程</t>
  </si>
  <si>
    <t>桥梁建设34米</t>
  </si>
  <si>
    <t>桥梁建设34米，通过改善交通条件，方便840人生活出行并降低农产品运输成本。数量指标：桥梁建设34米；质量指标：项目（工程）验收合格率=100%；时效指标：项目（工程）完成及时率100%；成本指标：桥梁补助标准2.8万元/米，总体成本指标：96.32万元；社会效益指标：受益人口数840人，受益脱贫人口数113人；可持续影响指标：工程设计使用年限≥20年；满意度指标：受益人口满意度度≥90%。</t>
  </si>
  <si>
    <t>2.8万元/米</t>
  </si>
  <si>
    <t>融水县三防镇本洞村板料屯至村级道路硬化工程</t>
  </si>
  <si>
    <t>道路硬化0.95公里，主要为路基平整，路面硬化厚20cm，路肩宽50cm，错车道，按路面宽度4.5米标准（含错车道）建设。</t>
  </si>
  <si>
    <t>道路硬化0.95公里，通过改善交通条件，方便3342人生活出行并降低农产品运输成本。数量指标：道路硬化0.95公里；质量指标：项目（工程）验收合格率=100%；时效指标：项目（工程）完成及时率100%；成本指标：道路补助标准60万元/公里，总体成本指标：88.1883万元；社会效益指标：受益人口数3342人，受益脱贫人口数518人；可持续影响指标：工程设计使用年限≥20年；满意度指标：受益人口满意度度≥90%</t>
  </si>
  <si>
    <t>大浪镇大德村甘牛屯水毁工程项目建设</t>
  </si>
  <si>
    <r>
      <rPr>
        <sz val="10"/>
        <rFont val="宋体"/>
        <charset val="134"/>
      </rPr>
      <t>现浇C20片石混凝土挡土墙1248.57m</t>
    </r>
    <r>
      <rPr>
        <sz val="11"/>
        <rFont val="宋体"/>
        <charset val="134"/>
      </rPr>
      <t>³</t>
    </r>
    <r>
      <rPr>
        <sz val="11"/>
        <rFont val="仿宋_GB2312"/>
        <charset val="134"/>
      </rPr>
      <t>，路面修复35米</t>
    </r>
  </si>
  <si>
    <t>水毁挡土墙建设1248.57m³，通过改善交通条件，方便327人生活出行并降低农产品运输成本。数量指标：挡土墙1248.57m³；质量指标：项目（工程）验收合格率=100%；时效指标：项目（工程）完成及时率100%；成本指标：挡土墙600元/立方米，总体成本指标：90.19万元；社会效益指标：受益人口数327人，受益脱贫人口数125人；可持续影响指标：工程设计使用年限≥20年；满意度指标：受益人口满意度度≥90%。</t>
  </si>
  <si>
    <t>600元/立方米</t>
  </si>
  <si>
    <t>融水县大年乡古楼村牙广屯农田水利灌溉建设项目</t>
  </si>
  <si>
    <t>大年乡</t>
  </si>
  <si>
    <t>新建沉砂池2座；改建农渠1条，总长520m；安装输水管总长450m。</t>
  </si>
  <si>
    <t>新建沉砂池2座；改建农渠1条，总长520m；安装输水管总长450m。，提高农业综合生产能力，改善灌溉200面积，质量指标：项目（工程）验收合格率=100%；时效指标：项目（工程）完成及时率100%；成本指标：水渠补助标准360元/米，水管补助标准360元/米，总体成本指标：70万元；社会效益指标：受益人口数310人，受益脱贫人口数90人；可持续影响指标：工程设计使用年限≥15年；满意度指标：受益人口满意度度≥90%</t>
  </si>
  <si>
    <t>360元/米</t>
  </si>
  <si>
    <t>融水县白云乡白照村白照屯农田水利灌溉建设项目</t>
  </si>
  <si>
    <t>新建沉沙池9座，新建输水管长5588m等配套。</t>
  </si>
  <si>
    <t>通过新建沉沙池9座，新建输水管长5588m等配套，提高农业综合生产能力，改善灌溉120面积，质量指标：项目（工程）验收合格率=100%；时效指标：项目（工程）完成及时率100%；成本指标：水管补助标准150元/米，总体成本指标：80万元；社会效益指标：受益人口数592人，受益脱贫人口数331人；可持续影响指标：工程设计使用年限≥15年；满意度指标：受益人口满意度度≥90%。</t>
  </si>
  <si>
    <t>150元/米</t>
  </si>
  <si>
    <t>融水县滚贝乡滚贝村滚贝屯“必沙哥”片优质稻生产基地水利灌溉建设项目</t>
  </si>
  <si>
    <t>滚贝乡</t>
  </si>
  <si>
    <t>1.新建拦水坝1座；
2.新建沉沙池3座，新建输水管1条总长6255m等配套。</t>
  </si>
  <si>
    <t>通过新建拦水坝1座；新建沉沙池3座，新建输水管1条总长6255m等配套，提高农业综合生产能力，改善灌溉300面积，质量指标：项目（工程）验收合格率=100%；时效指标：项目（工程）完成及时率100%；成本指标：水管补助标准150元/米，总体成本指标：90万元；社会效益指标：受益人口数567人，受益脱贫人口数335人；可持续影响指标：工程设计使用年限≥15年；满意度指标：受益人口满意度度≥90%</t>
  </si>
  <si>
    <t>融水县大浪镇上里村农田水利灌溉建设项目</t>
  </si>
  <si>
    <t>新建输水管长910m等及其配套。</t>
  </si>
  <si>
    <t>新建输水管长910m等及其配套，提高农业综合生产能力，改善灌溉220面积，质量指标：项目（工程）验收合格率=100%；时效指标：项目（工程）完成及时率100%；成本指标：水管补助标准380元/米，总体成本指标：38万元；社会效益指标：受益人口数301人，受益脱贫人口数140人；可持续影响指标：工程设计使用年限≥15年；满意度指标：受益人口满意度度≥90%。</t>
  </si>
  <si>
    <t>380元/米</t>
  </si>
  <si>
    <t>融水县良寨大里村农田水利灌溉建设项目</t>
  </si>
  <si>
    <t>良寨乡</t>
  </si>
  <si>
    <t>新建输水管长350m等及其配套。</t>
  </si>
  <si>
    <t>新建输水管长350m等及其配套，提高农业综合生产能力，改善灌溉100面积，质量指标：项目（工程）验收合格率=100%；时效指标：项目（工程）完成及时率100%；成本指标：水渠补助标准300元/米，总体成本指标：12万元；社会效益指标：受益人口数260人，受益脱贫人口数130人；可持续影响指标：工程设计使用年限≥15年；满意度指标：受益人口满意度度≥90%。</t>
  </si>
  <si>
    <t>300元/米</t>
  </si>
  <si>
    <t>融水县怀宝镇东水村甲棒屯小型农田水利建设项目</t>
  </si>
  <si>
    <t>新建拦水坝1座，新建渠道三面光硬化长2000m等及其配套。</t>
  </si>
  <si>
    <t>新建拦水坝1座，新建渠道三面光硬化长2000m等及其配套，提高农业综合生产能力，改善灌溉200面积，质量指标：项目（工程）验收合格率=100%；时效指标：项目（工程）完成及时率100%；成本指标：水渠补助标准300元/米，总体成本指标：82万元；社会效益指标：受益人口数256人，受益脱贫人口数115人；可持续影响指标：工程设计使用年限≥15年；满意度指标：受益人口满意度度≥90%。</t>
  </si>
  <si>
    <t>融水县白云乡瑶口村竹口屯“九雨沟鸭坡”农田水利灌溉建设项目</t>
  </si>
  <si>
    <t>渠道三面光硬化长4500等及其配套。</t>
  </si>
  <si>
    <t>新建渠道三面光硬化长4500等及其配套，提高农业综合生产能力，改善灌溉114面积，质量指标：项目（工程）验收合格率=100%；时效指标：项目（工程）完成及时率100%；成本指标：水渠补助标准260元/米，总体成本指标：90万元；社会效益指标：受益人口数897人，受益脱贫人口数184人；可持续影响指标：工程设计使用年限≥15年；满意度指标：受益人口满意度度≥90%。</t>
  </si>
  <si>
    <t>260元/米</t>
  </si>
  <si>
    <t>融水县白云乡瑶口村大坳屯“西杆”农田水利灌溉建设项目</t>
  </si>
  <si>
    <t>新建输水管长2800m等及其配套。</t>
  </si>
  <si>
    <t>新建输水管长2800m等及其配套，提高农业综合生产能力，改善灌溉98面积，质量指标：项目（工程）验收合格率=100%；时效指标：项目（工程）完成及时率100%；成本指标：水管补助标准260元/米，总体成本指标：50万元；社会效益指标：受益人口数586人，受益脱贫人口数226人；可持续影响指标：工程设计使用年限≥15年；满意度指标：受益人口满意度度≥90%。</t>
  </si>
  <si>
    <t>良寨乡安全村农田水利灌溉建设项目</t>
  </si>
  <si>
    <t>新建输水管长7100m等及其配套。</t>
  </si>
  <si>
    <t>新建输水管长7100m等及其配套，提高农业综合生产能力，改善灌溉923面积，质量指标：项目（工程）验收合格率=100%；时效指标：项目（工程）完成及时率100%；成本指标：水管补助标准150元/米，总体成本指标：83万元；社会效益指标：受益人口数2180人，受益脱贫人口数1055人；可持续影响指标：工程设计使用年限≥15年；满意度指标：受益人口满意度度≥90%。</t>
  </si>
  <si>
    <t>融水县汪洞乡新合村上古汶屯大水渠修复项目</t>
  </si>
  <si>
    <t>新建沉砂池1座，安装输水管总长1780m，配套闸阀井1座，排水阀井1座，排气阀井2座，出水栓2个。</t>
  </si>
  <si>
    <t>新建沉砂池1座，安装输水管总长1780m，配套闸阀井1座，排水阀井1座，排气阀井2座，出水栓2个。提高农业综合生产能力，改善灌溉180面积，质量指标：项目（工程）验收合格率=100%；时效指标：项目（工程）完成及时率100%；成本指标：水管补助标准360元/米，总体成本指标：70万元；社会效益指标：受益人口数240人，受益脱贫人口数100人；可持续影响指标：工程设计使用年限≥15年；满意度指标：受益人口满意度度≥90%</t>
  </si>
  <si>
    <t>融水县安陲乡吉曼村吉曼屯农田水利灌溉工程</t>
  </si>
  <si>
    <t>新建漫水桥1座，沉砂池1座，农渠1条总长400m，配套闸阀井1座。</t>
  </si>
  <si>
    <t>新建漫水桥1座，沉砂池1座，农渠1条总长400m，配套闸阀井1座。配套管涵1座。提高农业综合生产能力，改善灌溉210面积，质量指标：项目（工程）验收合格率=100%；时效指标：项目（工程）完成及时率100%；成本指标：水渠补助标准360元/米，总体成本指标：42万元；社会效益指标：受益人口数190人，受益脱贫人口数70人；可持续影响指标：工程设计使用年限≥15年；满意度指标：受益人口满意度度≥90%</t>
  </si>
  <si>
    <t>红水乡振民村振民屯乌虾农田水利灌溉建设项目</t>
  </si>
  <si>
    <t>渠道三面光硬化长2000m等及其配套。</t>
  </si>
  <si>
    <t>新建渠道三面光硬化长2000m等及其配套，提高农业综合生产能力，改善灌溉150面积，质量指标：项目（工程）验收合格率=100%；时效指标：项目（工程）完成及时率100%；成本指标：水渠补助标准300元/米，总体成本指标：68万元；社会效益指标：受益人口数210人，受益脱贫人口数105人；可持续影响指标：工程设计使用年限≥15年；满意度指标：受益人口满意度度≥90%。</t>
  </si>
  <si>
    <t>香粉乡金兰村培计屯农田水利灌溉建设项目</t>
  </si>
  <si>
    <t>新建输水管长1500m等及其配套。</t>
  </si>
  <si>
    <t>新建输水管长1500m等及其配套，提高农业综合生产能力，改善灌溉160面积，质量指标：项目（工程）验收合格率=100%；时效指标：项目（工程）完成及时率100%；成本指标：水管补助标准320元/米，总体成本指标：50万元；社会效益指标：受益人口数192人，受益脱贫人口数98人；可持续影响指标：工程设计使用年限≥15年；满意度指标：受益人口满意度度≥90%。</t>
  </si>
  <si>
    <t>320元/米</t>
  </si>
  <si>
    <t>同练乡如劳村如腊屯农田用水农田水利灌溉工</t>
  </si>
  <si>
    <t>新建渠道三面光硬化长2000m等及其配套，提高农业综合生产能力，改善灌溉110面积质量指标：项目（工程）验收合格率=100%；时效指标：项目（工程）完成及时率100%；成本指标：水渠补助标准300元/米，总体成本指标：70万元；社会效益指标：受益人口数535人，受益脱贫人口数245人；可持续影响指标：工程设计使用年限≥15年；满意度指标：受益人口满意度度≥90%。</t>
  </si>
  <si>
    <t>融水县汪洞乡产儒村九龙屯农田水利灌溉建设项目</t>
  </si>
  <si>
    <t>水利灌溉引水渠三面光硬化4000米等及其配套。</t>
  </si>
  <si>
    <t>新建水利灌溉引水渠三面光硬化4000米等及其配套，提高农业综合生产能力，改善灌溉1000面积质量指标：项目（工程）验收合格率=100%；时效指标：项目（工程）完成及时率100%；成本指标：水渠补助标准240元/米，总体成本指标：80万元；社会效益指标：受益人口数386人，受益脱贫人口数172人；可持续影响指标：工程设计使用年限≥15年；满意度指标：受益人口满意度度≥90%。</t>
  </si>
  <si>
    <t>240元/米</t>
  </si>
  <si>
    <t>融水县四荣乡东田村田头屯农田水利灌溉建设项目</t>
  </si>
  <si>
    <t>改建农渠1条，总长2233m，配套附属设施渡槽8座，新建倒虹吸管1座。</t>
  </si>
  <si>
    <t>改建农渠1条，总长2233m，配套附属设施渡槽8座，新建倒虹吸管1座。提高农业综合生产能力，改善灌溉80面积，质量指标：项目（工程）验收合格率=100%；时效指标：项目（工程）完成及时率100%；成本指标：水渠补助标准380元/米，总体成本指标：82万元；社会效益指标：受益人口数270人，受益脱贫人口数155人；可持续影响指标：工程设计使用年限≥15年；满意度指标：受益人口满意度度≥90%</t>
  </si>
  <si>
    <t>融水县和睦镇安塘村农田水利灌溉建设项目</t>
  </si>
  <si>
    <t>改建农渠4条总长1920m，配套管涵1座。</t>
  </si>
  <si>
    <t>改建农渠4条总长1920m，配套管涵1座。提高农业综合生产能力，改善灌溉300面积，质量指标：项目（工程）验收合格率=100%；时效指标：项目（工程）完成及时率100%；成本指标：水渠补助标准360元/米，总体成本指标：67万元；社会效益指标：受益人口数480人，受益脱贫人口数87人；可持续影响指标：工程设计使用年限≥15年；满意度指标：受益人口满意度度≥90%</t>
  </si>
  <si>
    <t>大年乡吉格村乌格交农田水利灌溉工程</t>
  </si>
  <si>
    <t>渠道三面光硬化长2.5千米等及其配套。</t>
  </si>
  <si>
    <t>新建渠道三面光硬化长2.5千米等及其配套，提高农业综合生产能力，改善灌溉120面积，质量指标：项目（工程）验收合格率=100%；时效指标：项目（工程）完成及时率100%；成本指标：水渠补助标准300元/米，总体成本指标：85万元；社会效益指标：受益人口数335人，受益脱贫人口数163人；可持续影响指标：工程设计使用年限≥15年；满意度指标：受益人口满意度度≥90%。</t>
  </si>
  <si>
    <t>三防镇乃文村才杰屯农田水利灌溉工程</t>
  </si>
  <si>
    <t>DN200、DN110PE管1千米等及其配套。</t>
  </si>
  <si>
    <t>新建DN200、DN110PE管1千米等及其配套，提高农业综合生产能力，改善灌溉200面积，质量指标：项目（工程）验收合格率=100%；时效指标：项目（工程）完成及时率100%；成本指标：水管补助标准350元/米，总体成本指标：35万元；社会效益指标：受益人口数206人，受益脱贫人口数92人；可持续影响指标：工程设计使用年限≥15年；满意度指标：受益人口满意度度≥90%。</t>
  </si>
  <si>
    <t>350元/米</t>
  </si>
  <si>
    <t>三防镇乃文村洞翁屯拉单沟到后背田农田水利灌溉建设项目</t>
  </si>
  <si>
    <t>渠道40×40三面光硬化长4000m等及其配套。</t>
  </si>
  <si>
    <t>新建渠道三面光硬化长4500m等及其配套，提高农业综合生产能力，改善灌溉400面积，质量指标：项目（工程）验收合格率=100%；时效指标：项目（工程）完成及时率100%；成本指标：水渠补助标准260元/米，总体成本指标：90万元；社会效益指标：受益人口数1200人，受益脱贫人口数110人；可持续影响指标：工程设计使用年限≥15年；满意度指标：受益人口满意度度≥90%。</t>
  </si>
  <si>
    <t>怀宝镇东水村甲团屯农田灌溉设施项目</t>
  </si>
  <si>
    <t>维修拦河坝1座，沉砂池1座，新建三面光水渠1200米及配套设施。</t>
  </si>
  <si>
    <t>新建渠道三面光硬化长1200m等及其配套，提高农业综合生产能力，改善灌溉130面积，质量指标：项目（工程）验收合格率=100%；时效指标：项目（工程）完成及时率100%；成本指标：水渠补助标准400元/米，总体成本指标：50万元；社会效益指标：受益人口数210人，受益脱贫人口数110人；可持续影响指标：工程设计使用年限≥15年；满意度指标：受益人口满意度度≥90%。</t>
  </si>
  <si>
    <t>400元/米</t>
  </si>
  <si>
    <t>怀宝镇东水村下寨屯农田灌溉设施项目</t>
  </si>
  <si>
    <t>新建小型拦水坝5座，新建三面光水渠500米，直径11CM输水管600米。</t>
  </si>
  <si>
    <t>新建DN110PE管600米等及其配套，新建渠道三面光硬化长500m等及其配套，提高农业综合生产能力，改善灌溉180面积，质量指标：项目（工程）验收合格率=100%；时效指标：项目（工程）完成及时率100%；成本指标：水渠补助标准300元/米，水管补助标准300元/米，总体成本指标：40万元；社会效益指标：受益人口数200人，受益脱贫人口数102人；可持续影响指标：工程设计使用年限≥15年；满意度指标：受益人口满意度度≥90%。</t>
  </si>
  <si>
    <t>融水县安太乡小桑村农田水利灌溉建设项目</t>
  </si>
  <si>
    <t>改建农渠2条，总长1500m，配套渡槽1座。</t>
  </si>
  <si>
    <t>改建农渠2条，总长1500m，配套渡槽1座。提高农业综合生产能力，改善灌溉270面积，质量指标：项目（工程）验收合格率=100%；时效指标：项目（工程）完成及时率100%；成本指标：水渠补助标准360元/米，总体成本指标：38万元；社会效益指标：受益人口数512人，受益脱贫人口数200人；可持续影响指标：工程设计使用年限≥15年；满意度指标：受益人口满意度度≥90%</t>
  </si>
  <si>
    <t>同练乡朋平村冯家屯农田水利灌溉建设项目</t>
  </si>
  <si>
    <t>渠道三面光硬化长1500m等及其配套。</t>
  </si>
  <si>
    <t>新建渠道三面光硬化长1500m等及其配套，提高农业综合生产能力，改善灌溉150面积，质量指标：项目（工程）验收合格率=100%；时效指标：项目（工程）完成及时率100%；成本指标：水渠补助标准360元/米，总体成本指标：50万元；社会效益指标：受益人口数220人，受益脱贫人口数83人；可持续影响指标：工程设计使用年限≥15年；满意度指标：受益人口满意度度≥90%。</t>
  </si>
  <si>
    <t>融水县大年乡归合村农田水利灌溉建设项目</t>
  </si>
  <si>
    <t>新建拦水坝1座，沉砂池1座，农渠1条总长1940m，输水管1条总长60m,配套闸阀井1座,渡槽2座，新建挡土墙长27m。</t>
  </si>
  <si>
    <t>新建拦水坝1座，沉砂池1座，农渠1条总长1940m，输水管1条总长60m,配套闸阀井1座,渡槽2座，新建挡土墙长27m，提高农业综合生产能力，改善灌溉200面积，质量指标：项目（工程）验收合格率=100%；时效指标：项目（工程）完成及时率100%；成本指标：水渠补助标准300元/米，水管补助标准300元/米，挡土墙补助标准10000元/米，总体成本指标：98万元；社会效益指标：受益人口数350人，受益脱贫人口数180人；可持续影响指标：工程设计使用年限≥15年；满意度指标：受益人口满意度度≥90%。</t>
  </si>
  <si>
    <t>融水县大年乡林浪村林浪屯阿多农田水利灌溉建设项目</t>
  </si>
  <si>
    <t>新建拦水坝1座，沉砂池1座，农渠2条总长1415m，输水管2条总长2270m,配套闸阀井2座,排气阀井4座，排水阀井4座，出水栓20个。</t>
  </si>
  <si>
    <t>新建拦水坝1座，沉砂池1座，农渠2条总长1415m，输水管2条总长2270m,配套闸阀井2座,排气阀井4座，排水阀井4座，出水栓20个，提高农业综合生产能力，改善灌溉260面积，质量指标：项目（工程）验收合格率=100%；时效指标：项目（工程）完成及时率100%；成本指标：水渠补助标准300元/米，水管补助标准300元/米，总体成本指标：91万元；社会效益指标：受益人口数256人，受益脱贫人口数100人；可持续影响指标：工程设计使用年限≥15年；满意度指标：受益人口满意度度≥90%。</t>
  </si>
  <si>
    <t>融水县同练乡英洞村农田水利灌溉建设项目</t>
  </si>
  <si>
    <t>新建拦水坝1座，沉砂池1座，农渠2条总长585m，输水管1条总长690m,配套圆管涵2座，闸阀井1座,排气阀井1座，排水阀井2座，出水栓1个，新建挡土墙长18m。</t>
  </si>
  <si>
    <t>新建拦水坝1座，沉砂池1座，农渠2条总长585m，输水管1条总长690m,配套圆管涵2座，闸阀井1座,排气阀井1座，排水阀井2座，出水栓1个，新建挡土墙长18m，提高农业综合生产能力，改善灌溉200面积，质量指标：项目（工程）验收合格率=100%；时效指标：项目（工程）完成及时率100%；成本指标：水渠补助标准300元/米，水管补助标准300元/米，挡土墙补助标准10000元/米，总体成本指标：61万元；社会效益指标：受益人口数320人，受益脱贫人口数160人；可持续影响指标：工程设计使用年限≥15年；满意度指标：受益人口满意度度≥90%。</t>
  </si>
  <si>
    <t>融水镇新国村农田灌溉项目</t>
  </si>
  <si>
    <t>新建泵房1座，新建抽水前池1座，安装200m装配式水池1座安装输配水管3条总长8230m，配套建设闸阀井1座，减压阀水表井1座，排气阀井3座，排水阀井9座，出水栓16个，管路过砼路处理515m，管路过河处理4处。</t>
  </si>
  <si>
    <t>新建泵房1座，新建抽水前池1座，安装200m装配式水池1座安装输配水管3条总长8230m，配套建设闸阀井1座，减压阀水表井1座，排气阀井3座，排水阀井9座，出水栓16个，管路过砼路处理515m，管路过河处理4处。提高农业综合生产能力，改善灌溉385亩，质量指标：项目（工程）验收合格率=100%；时效指标：项目（工程）完成及时率100%；成本指标：输水管补助标准274元/米，泵房补助标准1200元/m²，蓄水池补助标准646元/m²，总体成本指标：244万元；社会效益指标：受益人口数586人，受益脱贫人口数180人；可持续影响指标：工程设计使用年限≥15年；满意度指标：受益人口满意度度≥90%</t>
  </si>
  <si>
    <t>274元/米</t>
  </si>
  <si>
    <t>（二）民宗局实施的基础设施</t>
  </si>
  <si>
    <t>大浪镇麻石村中团屯连接二级路道路硬化工程</t>
  </si>
  <si>
    <t>道路硬化，长0.209公里、建设内容含硬化4.5米宽水泥路面，包括排水圆管涵洞等附属设施</t>
  </si>
  <si>
    <t>硬化道路0.209公里，通过改善交通条件，方便544人生活出行并降低农产品运输成本。数量指标：硬化道路0.209公里；质量指标：项目（工程）验收合格率=100%；时效指标：项目（工程）完成及时率100%；成本指标：道路补助标准72万元/公里，总体成本指标：15万元；社会效益指标：受益人口数544人，受益脱贫人口数63人；可持续影响指标：工程设计使用年限≥10年；满意度指标：受益人口满意度度≥95%</t>
  </si>
  <si>
    <t>72万元/公里</t>
  </si>
  <si>
    <t>大年乡大年村扣寨屯水毁道路修复工程</t>
  </si>
  <si>
    <t>修复道路安全防护墙、路基、混凝土路面、护栏等设施。防护墙1378立方米，护栏55米。</t>
  </si>
  <si>
    <t>修复水毁挡土墙、护栏等，通过改善交通条件，方便2080人生产生活出行。数量指标：修复挡土墙1378立方米；质量指标：项目（工程）验收合格率=100%；时效指标：项目（工程）完成及时率100%；成本指标：挡土墙补助标准520元/立方米，总体成本指标：78万元；社会效益指标：受益人口数2080人，受益脱贫人口数481人；可持续影响指标：工程设计使用年限≥10年；满意度指标：受益人口满意度度≥95%</t>
  </si>
  <si>
    <t>520元/立方米</t>
  </si>
  <si>
    <t>滚贝侗族乡同心村朱家至龙家盘杉木水稻产业路硬化工程</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</si>
  <si>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</si>
  <si>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72万元/公里，总体成本指标：50万元；社会效益指标：受益人口数452人，受益脱贫人口数49人；可持续影响指标：工程设计使用年限≥10年；满意度指标：受益人口满意度度≥95%</t>
  </si>
  <si>
    <t>四荣乡永靖村级路至七泠棚杉木八角产业路硬化工程</t>
  </si>
  <si>
    <t>道路硬化，长0.85公里、建设内容含硬化3.5米宽水泥路面，包括排水圆管涵洞挡土墙等附属设施</t>
  </si>
  <si>
    <t>硬化道路0.85公里，通过改善交通条件，方便2113人生活出行并降低农产品运输成本。数量指标：硬化道路0.85公里；质量指标：项目（工程）验收合格率=100%；时效指标：项目（工程）完成及时率100%；成本指标：硬化道路补助标准70.6万元/公里，总体成本指标：60万元；社会效益指标：受益人口数2113人，受益脱贫人口数68人；可持续影响指标：工程设计使用年限≥10年；满意度指标：受益人口满意度度≥95%</t>
  </si>
  <si>
    <t>70.6万元/公里</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</si>
  <si>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</si>
  <si>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</si>
  <si>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520元/立方米，总体成本指标：65万元；社会效益指标：受益人口数3699人，受益脱贫人口数3285人；可持续影响指标：工程设计使用年限≥10年；满意度指标：受益人口满意度度≥95%</t>
  </si>
  <si>
    <t>良寨乡良寨至塘口水毁道路修复工程</t>
  </si>
  <si>
    <r>
      <rPr>
        <sz val="10"/>
        <rFont val="宋体"/>
        <charset val="134"/>
      </rPr>
      <t>修复挡土墙、路基、混凝土路面、交安设施等；挡土墙227m³，水泥混凝土路面68㎡，波形护栏24米</t>
    </r>
    <r>
      <rPr>
        <sz val="11"/>
        <rFont val="仿宋_GB2312"/>
        <charset val="134"/>
      </rPr>
      <t>。</t>
    </r>
  </si>
  <si>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520元/立方米，总体成本指标：32万元；社会效益指标：受益人口数1653人，受益脱贫人口数346人；可持续影响指标：工程设计使用年限≥10年；满意度指标：受益人口满意度度≥95%</t>
  </si>
  <si>
    <t>汪洞乡产儒村产格屯人居环境提升工程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</si>
  <si>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</si>
  <si>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520元/立方米，总体成本指标：25万元；社会效益指标：受益人口数321人，受益脱贫人口数62人；可持续影响指标：工程设计使用年限≥10年；满意度指标：受益人口满意度度≥95%</t>
  </si>
  <si>
    <t>融水县杆洞乡党鸠村乌英屯至党鸠下屯道路拓宽工程</t>
  </si>
  <si>
    <t>拓宽道路长5公里，主要为路面由3.5米拓宽至5米，路面硬化厚20cm，以及配套排水沟、挡土墙、防护栏等建设。</t>
  </si>
  <si>
    <t>道路拓宽长度5公里，路面由3.5米拓宽至5米，路面硬化厚20cm；质量指标：项目（工程）验收合格率=100%；时效指标：项目（工程）完成及时率100%；成本指标：道路补助标准58万元/公里，总体成本指标：290万元；社会效益指标：受益人口数723人，受益脱贫人口数412人；可持续影响指标：工程设计使用年限≥10年；满意度指标：受益人口满意度度≥90%</t>
  </si>
  <si>
    <t>58万元/公里</t>
  </si>
  <si>
    <t>（三）发改局实施的基础设施</t>
  </si>
  <si>
    <t>苗家小镇基础设施提升维修、维护</t>
  </si>
  <si>
    <t>1.消防基础设施和设备更新提升；
2.15栋房顶维修；
3.路灯100盏；
4.房顶排水槽维修。</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</si>
  <si>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</si>
  <si>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双龙沟安置点、铁坑安置点基础设施提升建设</t>
  </si>
  <si>
    <t>1.消防基础设施和设备更新提升；                        2.新建围墙150米，平整改建道路15米。
3.双龙沟安置点29栋、铁坑安置点5栋，需要升级、维修楼前楼后的水沟盖板（汽车行驶路面的部分），共需各种尺寸的铸铁材质的水沟盖板约500块。
4.铁坑安置点房顶补漏。</t>
  </si>
  <si>
    <t>通过项目实施，改善提升易扶点基础设施，提升安置户生活质量。数量指标：消防应急站2处、消防设备一批、铸铁材质的水沟盖板约≥500块、新建围墙150米，平整改建道路15米；质量指标：项目（工程）验收合格率=100%；时效指标：项目（工程）完成及时率100%；社会效益指标：受益人口数6052人，受益脱贫人口数6052人；满意度指标：受益人口满意度度≥90%。</t>
  </si>
  <si>
    <t>（四）水利局实施的基础设施</t>
  </si>
  <si>
    <t>融水县融江片区部分贫困村饮水补水项目水源钢构坝采购项目</t>
  </si>
  <si>
    <t>2025/9/30-2025/12/30</t>
  </si>
  <si>
    <t>新建拱洞河水源底旋轴钢构坝1座，包括运输，安装，调试下部结构加接电等。</t>
  </si>
  <si>
    <t>成本指标：底旋轴钢构坝180万元/座。数量指标：新建底旋轴钢构坝1座。效益指标：通过项目的实施，可改善和提升该地区农村供水保障水平，受益人口约1590户、7000人。工程使用年限≧15年。群众满意度指标：受益人口满意度≧90%。</t>
  </si>
  <si>
    <t>180万元/座</t>
  </si>
  <si>
    <t>融水县四荣乡保合村安塘屯饮水巩固提升工程</t>
  </si>
  <si>
    <t>2025/06/26-2025/09/24</t>
  </si>
  <si>
    <t>（1）新建水源点C20砼坝体拦水坝1座；
（2）新建20m³不锈钢高位水池1座；
（3）饮水工程管网安装长度2532m；
（4）新建水源地防护网300m；
（5）新建浆砌砖闸阀井4座；
（6）安装消毒设备1套（15m³/d）；
（7）安装1m³旋流式沉砂池1套。
（8）安装入户水表11个。</t>
  </si>
  <si>
    <t>成本指标：不锈钢高位水池单位容量建设成本≤0.12万元/m³、管网铺设单位成本≤96元/米.
产出指标：新建20m³不锈钢高位水池1座、饮水工程管网安装长度2532米。
效益指标：通过项目的实施，可提升该屯供水保障能力，受益人口30户、125人。工程使用年限≧15年。
群众满意度指标：受益人口满意度≧90%。</t>
  </si>
  <si>
    <t>0.12万元/m³</t>
  </si>
  <si>
    <t>融水县融水镇小荣村黑饭寨屯饮水巩固提升工程</t>
  </si>
  <si>
    <t>（1）水源工程新建拦水坝1座；
（2）新建过滤池（2m³）1座；
（3）新建一体化消毒柜1套；
（4）新建30m³装配式蓄水池1座；
（5）新建3m³储水罐1座；
（6）新建阀门井9座；
（7）铺设饮水管网总长8801m，其中：引水管6794m，配水管1951m，安装 De32PPR 管（1.6MPa）56m。</t>
  </si>
  <si>
    <t>成本指标：装配式蕃水池单位容量建设成本≤0.19万/m³、管网铺设单位成本≤23元/米。数量指标：新建30m³装配式蓄水池1座、敷设管网总长8801m。效益指标：通过项目的实施，可提升该屯供水保障能力，受益人口35户143人。工程使用年限≧15年。
群众满意度指标：受益人口满意度≧90%。</t>
  </si>
  <si>
    <t>0.19万/m³</t>
  </si>
  <si>
    <t>融水县融水镇新国村古选屯、于七屯城乡供水一体化工程</t>
  </si>
  <si>
    <t>成本指标：泵房单位面积建设成本≤0.06万/㎡、管网铺设单位成本≤25元/米。数量指标：新建泵房1座、饮水工程管网安装长度15349米。效益指标：通过项目的实施，可提升该两屯供水保障能力，受益人口439户2037人。工程使用年限≧15年。
群众满意度指标：受益人口满意度≧90%。</t>
  </si>
  <si>
    <t>0.06万/㎡</t>
  </si>
  <si>
    <t>（五）交通局实施的基础设施</t>
  </si>
  <si>
    <t>融水苗族自治县同练瑶族乡如劳村如火屯道路通畅工程</t>
  </si>
  <si>
    <t>屯级道路扩宽2.349公里，路面宽4.5米，级配碎石垫层厚15cm，水泥混凝土路面厚20cm。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</si>
  <si>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</si>
  <si>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96万元/公里</t>
  </si>
  <si>
    <t>融水镇新国村鲤鱼岩屯通畅工程</t>
  </si>
  <si>
    <t>屯级道路扩宽0.36公里，路面宽3.5米，级配碎石垫层厚15cm，水泥混凝土路面厚20cm。</t>
  </si>
  <si>
    <t>屯级道路扩宽0.36公里，通过改善交通条件，方便310人生活出行并降低农产品运输成本。数量指标：屯级道路扩宽0.36公里；质量指标：项目（工程）验收合格率=100%；时效指标：项目（工程）完成及时率100%；成本指标：道路补助标准23万元/公里，总体成本指标：20.0227万元；社会效益指标：受益人口数310；可持续影响指标：工程设计使用年限≥20年；满意度指标：受益人口满意度度≥90%。</t>
  </si>
  <si>
    <t>23万元/公里</t>
  </si>
  <si>
    <t>永乐镇兴隆村新建屯通组路通畅工程</t>
  </si>
  <si>
    <t>屯级道路硬化0.158公里，路面宽3.5米，级配碎石垫层厚15cm，水泥混凝土路面厚20cm。</t>
  </si>
  <si>
    <t>屯级道路扩宽0.158公里，通过改善交通条件，方便175人生活出行并降低农产品运输成本。数量指标：屯级道路扩宽0.158公里；质量指标：项目（工程）验收合格率=100%；时效指标：项目（工程）完成及时率100%；成本指标：道路补助标准55万元/公里，总体成本指标：8.6913万元；社会效益指标：受益人口数175；可持续影响指标：工程设计使用年限≥20年；满意度指标：受益人口满意度度≥90%。</t>
  </si>
  <si>
    <t>55万元/公里</t>
  </si>
  <si>
    <t>融水苗族自治县四荣乡四合村委会山头屯道路通畅工程</t>
  </si>
  <si>
    <t>屯级道路扩宽2.325公里，路面宽4.5米，级配碎石垫层厚15cm，水泥混凝土路面厚20cm。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</si>
  <si>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</si>
  <si>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34.8万元/公里</t>
  </si>
  <si>
    <t>融水苗族自治县四荣乡永安村委会钟家屯道路通畅工程</t>
  </si>
  <si>
    <t>屯级道路扩宽4.732公里，路面宽4.5米，级配碎石垫层厚15cm，水泥混凝土路面厚20cm。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</si>
  <si>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</si>
  <si>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10.7万元/公里</t>
  </si>
  <si>
    <t>融水苗族自治县怀宝镇东水村委会新寨屯道路通畅工程</t>
  </si>
  <si>
    <t>屯级道路扩宽4.693公里，路面宽4.5米，级配碎石垫层厚15cm，水泥混凝土路面厚20cm。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</si>
  <si>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</si>
  <si>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33万元/公里</t>
  </si>
  <si>
    <t>安太乡尧电村委会归韶屯通组路通畅工程</t>
  </si>
  <si>
    <t>屯级道路扩宽1.29公里，路面宽4.5米，级配碎石垫层厚15cm，水泥混凝土路面厚20cm。</t>
  </si>
  <si>
    <t>屯级道路扩宽1.29公里，通过改善交通条件，方便268人生活出行并降低农产品运输成本。数量指标：屯级道路扩宽1.29公里；质量指标：项目（工程）验收合格率=100%；时效指标：项目（工程）完成及时率100%；成本指标：道路补助标准28.5万元/公里，总体成本指标：36.8221万元；社会效益指标：受益人口数268；可持续影响指标：工程设计使用年限≥20年；满意度指标：受益人口满意度度≥90%。</t>
  </si>
  <si>
    <t>28.5万元/公里</t>
  </si>
  <si>
    <t>安陲乡大田村下拉马屯道路通畅工程</t>
  </si>
  <si>
    <t>屯级道路扩宽1.733公里，路面宽4.5米，级配碎石垫层厚15cm，水泥混凝土路面厚20cm。</t>
  </si>
  <si>
    <t>屯级道路扩宽1.733公里，通过改善交通条件，方便66人生活出行并降低农产品运输成本。数量指标：屯级道路扩宽1.733公里；质量指标：项目（工程）验收合格率=100%；时效指标：项目（工程）完成及时率100%；成本指标：道路补助标准34.4万元/公里，总体成本指标：59.6314万元；社会效益指标：受益人口数66；可持续影响指标：工程设计使用年限≥20年；满意度指标：受益人口满意度度≥90%。</t>
  </si>
  <si>
    <t>34.4万元/公里</t>
  </si>
  <si>
    <t>安陲乡乌吉村岩板屯2组通畅工程</t>
  </si>
  <si>
    <t>屯级道路硬化0.36公里，路面宽3.5米，级配碎石垫层厚15cm，水泥混凝土路面厚20cm。</t>
  </si>
  <si>
    <t>屯级道路扩宽0.36公里，通过改善交通条件，方便48人生活出行并降低农产品运输成本。数量指标：屯级道路扩宽0.36公里；质量指标：项目（工程）验收合格率=100%；时效指标：项目（工程）完成及时率100%；成本指标：道路补助标准40.5万元/公里，总体成本指标：14.5876万元；社会效益指标：受益人口数48；可持续影响指标：工程设计使用年限≥20年；满意度指标：受益人口满意度度≥90%。</t>
  </si>
  <si>
    <t>40.5万元/公里</t>
  </si>
  <si>
    <t>三防镇烟洞村洞格屯通畅工程</t>
  </si>
  <si>
    <t>屯级道路扩宽1.1公里，路面宽4.5米，级配碎石垫层厚15cm，水泥混凝土路面厚20cm。</t>
  </si>
  <si>
    <t>屯级道路扩宽1.1公里，通过改善交通条件，方便322人生活出行并降低农产品运输成本。数量指标：屯级道路扩宽1.1公里；质量指标：项目（工程）验收合格率=100%；时效指标：项目（工程）完成及时率100%；成本指标：道路补助标准44.7万元/公里，总体成本指标：49.1708万元；社会效益指标：受益人口数322；可持续影响指标：工程设计使用年限≥20年；满意度指标：受益人口满意度度≥90%。</t>
  </si>
  <si>
    <t>44.7万元/公里</t>
  </si>
  <si>
    <t>同练乡同练村赵家屯屯级道路通畅工程</t>
  </si>
  <si>
    <t>屯级道路硬化0.6公里，路面宽3.5米，级配碎石垫层厚15cm，水泥混凝土路面厚20cm。</t>
  </si>
  <si>
    <t>屯级道路扩宽0.6公里，通过改善交通条件，方便22人生活出行并降低农产品运输成本。数量指标：屯级道路扩宽0.6公里；质量指标：项目（工程）验收合格率=100%；时效指标：项目（工程）完成及时率100%；成本指标：道路补助标准97万元/公里，总体成本指标：58.1533万元；社会效益指标：受益人口数22；可持续影响指标：工程设计使用年限≥20年；满意度指标：受益人口满意度度≥90%。</t>
  </si>
  <si>
    <t>97万元/公里</t>
  </si>
  <si>
    <t>同练瑶族乡同练村自然屯三组通畅工程</t>
  </si>
  <si>
    <t>屯级道路硬化0.31公里，路面宽3.5米，级配碎石垫层厚15cm，水泥混凝土路面厚20cm。</t>
  </si>
  <si>
    <t>屯级道路扩宽0.31公里，通过改善交通条件，方便42人生活出行并降低农产品运输成本。数量指标：屯级道路扩宽0.31公里；质量指标：项目（工程）验收合格率=100%；时效指标：项目（工程）完成及时率100%；成本指标：道路补助标准92万元/公里，总体成本指标：28.4988万元；社会效益指标：受益人口数42；可持续影响指标：工程设计使用年限≥20年；满意度指标：受益人口满意度度≥90%。</t>
  </si>
  <si>
    <t>92万元/公里</t>
  </si>
  <si>
    <t>融水苗族自治县同练瑶族乡同练村委会一屯上屯道路通畅工程</t>
  </si>
  <si>
    <t>屯级道路硬化0.73公里，路面宽3.5米，级配碎石垫层厚15cm，水泥混凝土路面厚20cm。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</si>
  <si>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</si>
  <si>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98万元/公里</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</si>
  <si>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</si>
  <si>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</si>
  <si>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</si>
  <si>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42.1万元/公里</t>
  </si>
  <si>
    <t>融水镇水东村施巷屯通畅工程</t>
  </si>
  <si>
    <t>屯级道路扩宽0.2公里，路面宽4.5米，级配碎石垫层厚15cm，水泥混凝土路面厚20cm。</t>
  </si>
  <si>
    <t>屯级道路扩宽0.2公里，通过改善交通条件，方便3684人生活出行并降低农产品运输成本。数量指标：屯级道路扩宽0.2公里；质量指标：项目（工程）验收合格率=100%；时效指标：项目（工程）完成及时率100%；成本指标：道路补助标准52.37万元/公里，总体成本指标：10.474万元；社会效益指标：受益人口数3684；可持续影响指标：工程设计使用年限≥20年；满意度指标：受益人口满意度度≥90%。</t>
  </si>
  <si>
    <t>52.37万元/公里</t>
  </si>
  <si>
    <t>融水镇小荣村涨江屯通畅工程</t>
  </si>
  <si>
    <t>屯级道路硬化1.05公里，路面宽3.5米，级配碎石垫层厚15cm，水泥混凝土路面厚20cm。</t>
  </si>
  <si>
    <t>屯级道路扩宽1.05公里，通过改善交通条件，方便66人生活出行并降低农产品运输成本。数量指标：屯级道路扩宽1.05公里；质量指标：项目（工程）验收合格率=100%；时效指标：项目（工程）完成及时率100%；成本指标：道路补助标准34万元/公里，总体成本指标：35.7279万元；社会效益指标：受益人口数66；可持续影响指标：工程设计使用年限≥20年；满意度指标：受益人口满意度度≥90%。</t>
  </si>
  <si>
    <t>34万元/公里</t>
  </si>
  <si>
    <t>融水苗族自治县滚贝侗族乡三团村孖斗路口-山岔乡村道路通组路道路提升及安全生命防护工程</t>
  </si>
  <si>
    <t>屯级道路扩宽及安全生命防护工程5.5公里，路面宽4.5米，级配碎石垫层厚15cm，水泥混凝土路面厚20cm。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</si>
  <si>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</si>
  <si>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54万元/公里</t>
  </si>
  <si>
    <t>融水苗族自治县滚贝侗族乡三团村孖斗路口-山岔乡村道路通组路道路提升及安全生命防护工程（K5+500~K11+068)</t>
  </si>
  <si>
    <t>屯级道路扩宽及安全生命防护工程5.568公里，路面宽4.5米，级配碎石垫层厚15cm，水泥混凝土路面厚20cm。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</si>
  <si>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</si>
  <si>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</si>
  <si>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屯级道路扩宽及安全生命防护工程2.716公里，路面宽4.5米，级配碎石垫层厚15cm，水泥混凝土路面厚20cm。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</si>
  <si>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</si>
  <si>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融水苗族自治县滚贝侗族乡三团村江头屯路口-江头乡村道路通组路道路提升及安全生命防护工程</t>
  </si>
  <si>
    <t>屯级道路扩宽及安全生命防护工程2.278公里，路面宽4.5米，级配碎石垫层厚15cm，水泥混凝土路面厚20cm。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</si>
  <si>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</si>
  <si>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融水县苗族自治县怀宝镇盘荣村下坎三屯路口-下坎三屯乡村道路通组路道路提升及安全生命防护工程</t>
  </si>
  <si>
    <t>屯级道路扩宽及安全生命防护工程2.888公里，路面宽4.5米，级配碎石垫层厚15cm，水泥混凝土路面厚20cm。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</si>
  <si>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</si>
  <si>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45万元/公里</t>
  </si>
  <si>
    <t>融水苗族自治县融水镇东良村梧村屯梧村至东良乡村道路通畅工程</t>
  </si>
  <si>
    <t>屯级道路硬化5.74公里，路面宽4.5米，级配碎石垫层厚15cm，水泥混凝土路面厚20cm。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</si>
  <si>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</si>
  <si>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54.6万元/公里</t>
  </si>
  <si>
    <t>融水苗族自治县滚贝侗族乡同心村乌依大坪乡村道路提升、通组路安全生命防护工程</t>
  </si>
  <si>
    <t>屯级道路扩宽及安全生命防护工程2.315公里，路面宽4.5米，级配碎石垫层厚15cm，水泥混凝土路面厚20cm。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</si>
  <si>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</si>
  <si>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50万元/公里</t>
  </si>
  <si>
    <t>融水苗族自治县融水镇新安村盘马屯乡村道路通畅工程</t>
  </si>
  <si>
    <t>屯级道路硬化0.073公里，路面宽3.5米，级配碎石垫层厚15cm，水泥混凝土路面厚20cm。</t>
  </si>
  <si>
    <t>屯级道路扩宽及硬化0.73公里，通过改善交通条件，方便153人生活出行并降低农产品运输成本。数量指标：屯级道路扩宽及硬化0.73公里；质量指标：项目（工程）验收合格率=100%；时效指标：项目（工程）完成及时率100%；成本指标：道路补助标准54万元/公里，总体成本指标：3.09242万元；社会效益指标：受益人口数153；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</si>
  <si>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</si>
  <si>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屯级道路扩宽及安全生命防护工程1.607公里，路面宽4.5米，级配碎石垫层厚15cm，水泥混凝土路面厚20cm。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</si>
  <si>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</si>
  <si>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58.6万元/公里</t>
  </si>
  <si>
    <t>融水苗族自治县四荣乡永靖村桃江路口-桃江乡村道路通组路道路提升及安全生命防护工程</t>
  </si>
  <si>
    <t>屯级道路扩宽及安全生命防护工程1.292公里，路面宽4.5米，级配碎石垫层厚15cm，水泥混凝土路面厚20cm。</t>
  </si>
  <si>
    <t>屯级道路扩宽及安全生命防护工程1.292公里，通过改善交通条件，方便221人生活出行并降低农产品运输成本。数量指标：屯级道路扩宽及安全生命防护工程1.292公里；质量指标：项目（工程）验收合格率=100%；时效指标：项目（工程）完成及时率100%；成本指标：道路补助标准46万元/公里，总体成本指标：59.7834万元；社会效益指标：受益人口数221；可持续影响指标：工程设计使用年限≥20年；满意度指标：受益人口满意度度≥90%。</t>
  </si>
  <si>
    <t>46万元/公里</t>
  </si>
  <si>
    <t>融水苗族自治县同练瑶族乡和平村平流一组乡村道路通组路道路提升及安全生命防护工程</t>
  </si>
  <si>
    <t>屯级道路扩宽及安全生命防护工程0.577公里，路面宽4.5米，级配碎石垫层厚15cm，水泥混凝土路面厚20cm。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</si>
  <si>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</si>
  <si>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52.6万元/公里</t>
  </si>
  <si>
    <t>融水苗族自治县滚贝侗族乡同乐村加友屯路口-加友乡村道路通组路道路提升及安全生命防护工程</t>
  </si>
  <si>
    <t>屯级道路扩宽及安全生命防护工程2.349公里，路面宽4.5米，级配碎石垫层厚15cm，水泥混凝土路面厚20cm。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</si>
  <si>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</si>
  <si>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51.6万元/公里</t>
  </si>
  <si>
    <t>附件2-3</t>
  </si>
  <si>
    <t>融水苗族自治县统筹整合使用财政涉农资金（其他类）项目明细表（调整）</t>
  </si>
  <si>
    <t>三、其他类</t>
  </si>
  <si>
    <t>2025年“雨露计划”培训及助学补助</t>
  </si>
  <si>
    <t>2025.3-2025.12</t>
  </si>
  <si>
    <t>“雨露计划”学历教育、农村实用技术培训、短期技能培训以奖代补。</t>
  </si>
  <si>
    <t>数量指标：补助接受学历教育的脱贫户（含监测对象）子女人数≥10130人次、数量指标：享受职业培训补贴人数≥3500人、质量指标：享受职业学历教育补助的学生中脱贫户（含监测对象）子女占比=100%、质量指标：补助标准达标率=100%、时效指标：补贴、补助及时发放率=100%、成本指标：2016-2020年脱贫户（含监测对象）子女学历教育补助标准≤1500元/人.学期、成本指标：2014、2015年退出户的子女学历教育补助标准≤1200元/人.学期、成本指标：2016-2020年脱贫户（含监测对象）享受职业培训补助标准≤50元/人/天、成本指标：2014、2015年退出户的享受职业培训补助标准≤40元/人/天、社会效益指标：受助脱贫户（含监测对象）子女实现教育保障≥10130人次、社会效益指标：脱贫户（含监测对象）劳动力就业人数≥3500人、服务对象满意度指标：受助对象满意度≥95%。</t>
  </si>
  <si>
    <t>2025年项目管理费</t>
  </si>
  <si>
    <t>各衔接资金使用部门</t>
  </si>
  <si>
    <t>对45个项目进行设计管理，做好项目前期及管理工作。</t>
  </si>
  <si>
    <t>2025年项目管理费，数量指标：45个项目设计、监理费；质量指标：项目合格率=100%；时效指标：项目（工程）完成及时率100%；受益人口满意度≥90%。</t>
  </si>
  <si>
    <t>2025年村级公益性扶贫项目资产管护经费</t>
  </si>
  <si>
    <t>20个乡镇</t>
  </si>
  <si>
    <t>对全县20个乡镇村级公益性扶贫项目资产进行管护。</t>
  </si>
  <si>
    <t>2025年村级公益性扶贫项目资产管护经费，数量指标：20个乡镇；质量指标：项目合格率=100%；时效指标：项目（工程）完成及时率100%；可持续影响指标：项目可持续使用年限≥10年；受益人口满意度≥90%。</t>
  </si>
  <si>
    <t>2025年乡村建设公益性岗位补贴</t>
  </si>
  <si>
    <t>结合实际，合理科学开发乡村建设、农村人居环境整治、乡村治理、其他类公益性岗位等5771个</t>
  </si>
  <si>
    <t>巩固拓展脱贫攻坚成果，确保乡村环境卫生和乡村和谐稳定，解决了脱贫人口(含监测对象)的就近就地就业问题，促进低收入脱贫家庭(防止返贫监测对象)家庭就业增收，开发5771个乡村建设公益性岗位。</t>
  </si>
  <si>
    <t>2025年脱贫户劳动力（含监测对象）跨省就业一次性交通补助</t>
  </si>
  <si>
    <t>脱贫户劳动力（含监测对象）跨省就业一次性交通补助。</t>
  </si>
  <si>
    <t>数量指标:脱贫家庭（监测对象）补助人数≥22000人、质量指标:符合条件的补助发放准确率=100%、时效指标:补助发放及时率=100%、成本指标:湖南省、贵州省、广东省、香港特别行政区、澳门特别行政区等地区务工补助标准≤450元/人、成本指标:重庆市、河南省、湖北省、四川省、云南省、浙江省、江西省、福建省、海南省等地区务工补助标准≤541元/人、成本指标:北京市、上海市、天津市、甘肃省、青海省、陕西省、山东省、山西省、安徽省、江苏省、黑龙江省、吉林省、辽宁省、河北省、西藏自治区、宁夏回族自治区、新疆维吾尔自治区、内蒙古自治区等地区务工补助标准≤731元/人、社会效益指标:帮助脱贫户（含监测户）实现稳岗就业人数≥22000人、服务对象满意度指标:受助务工对象满意度≥90%。</t>
  </si>
  <si>
    <t>对在本县域 内就业帮扶车间、企业、个体工商户等合法经营主体就业的脱贫 户、监测户劳动力，稳定务工满 6 个月以上的，给予200元/人月 的劳务补助(最长不超过6 个月的劳务补助)，计划补助10000人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</si>
</sst>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2">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0"/>
    </font>
    <font>
      <sz val="10"/>
      <name val="宋体"/>
      <charset val="134"/>
    </font>
    <font>
      <sz val="10"/>
      <color rgb="FF000000"/>
      <name val="宋体"/>
      <charset val="204"/>
    </font>
    <font>
      <b/>
      <sz val="12"/>
      <color theme="1"/>
      <name val="宋体"/>
      <charset val="134"/>
      <scheme val="minor"/>
    </font>
    <font>
      <b/>
      <sz val="10"/>
      <name val="宋体"/>
      <charset val="134"/>
      <scheme val="minor"/>
    </font>
    <font>
      <b/>
      <sz val="12"/>
      <name val="宋体"/>
      <charset val="134"/>
      <scheme val="minor"/>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
      <sz val="12"/>
      <name val="Times New Roman"/>
      <charset val="0"/>
    </font>
    <font>
      <sz val="11"/>
      <name val="宋体"/>
      <charset val="134"/>
    </font>
    <font>
      <sz val="11"/>
      <name val="仿宋_GB2312"/>
      <charset val="134"/>
    </font>
    <font>
      <sz val="12"/>
      <name val="宋体"/>
      <charset val="134"/>
      <scheme val="minor"/>
    </font>
    <font>
      <sz val="12"/>
      <name val="仿宋_GB2312"/>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33" borderId="0" applyNumberFormat="0" applyBorder="0" applyAlignment="0" applyProtection="0">
      <alignment vertical="center"/>
    </xf>
    <xf numFmtId="0" fontId="42" fillId="0" borderId="0">
      <alignment vertical="center"/>
    </xf>
    <xf numFmtId="0" fontId="0" fillId="0" borderId="0">
      <alignment vertical="center"/>
    </xf>
    <xf numFmtId="0" fontId="43" fillId="0" borderId="0"/>
    <xf numFmtId="0" fontId="17" fillId="0" borderId="0">
      <alignment vertical="center"/>
    </xf>
    <xf numFmtId="0" fontId="17" fillId="0" borderId="0"/>
    <xf numFmtId="0" fontId="44" fillId="0" borderId="0"/>
    <xf numFmtId="0" fontId="45" fillId="0" borderId="0">
      <alignment vertical="center"/>
    </xf>
    <xf numFmtId="0" fontId="45" fillId="0" borderId="0"/>
    <xf numFmtId="0" fontId="46" fillId="0" borderId="0">
      <alignment vertical="center"/>
    </xf>
    <xf numFmtId="0" fontId="47" fillId="0" borderId="0"/>
  </cellStyleXfs>
  <cellXfs count="9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43" fontId="6" fillId="0" borderId="1"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3" fillId="0" borderId="0" xfId="1" applyNumberFormat="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43" fontId="9" fillId="0" borderId="1" xfId="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43" fontId="11" fillId="0" borderId="1" xfId="1" applyNumberFormat="1" applyFont="1" applyFill="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43" fontId="1" fillId="0" borderId="0" xfId="1" applyFont="1" applyFill="1" applyAlignment="1">
      <alignment horizontal="center" vertical="center" wrapText="1"/>
    </xf>
    <xf numFmtId="0" fontId="2"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31" fontId="9"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3" fontId="13" fillId="0" borderId="0" xfId="1" applyFont="1" applyFill="1" applyBorder="1" applyAlignment="1">
      <alignment horizontal="center" vertical="center" wrapText="1"/>
    </xf>
    <xf numFmtId="0" fontId="14" fillId="0" borderId="1" xfId="0" applyFont="1" applyFill="1" applyBorder="1" applyAlignment="1">
      <alignment horizontal="center" vertical="center" wrapText="1"/>
    </xf>
    <xf numFmtId="43" fontId="9" fillId="0" borderId="1"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3" fontId="15" fillId="0" borderId="1" xfId="1" applyFont="1" applyFill="1" applyBorder="1" applyAlignment="1">
      <alignment horizontal="center" vertical="center" wrapText="1"/>
    </xf>
    <xf numFmtId="43" fontId="4" fillId="0" borderId="1" xfId="0" applyNumberFormat="1" applyFont="1" applyFill="1" applyBorder="1" applyAlignment="1">
      <alignment horizontal="right" vertical="center" wrapText="1"/>
    </xf>
    <xf numFmtId="43" fontId="6" fillId="0" borderId="1" xfId="0" applyNumberFormat="1" applyFont="1" applyFill="1" applyBorder="1" applyAlignment="1">
      <alignment horizontal="right" vertical="center" wrapText="1"/>
    </xf>
    <xf numFmtId="0" fontId="9"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7" fillId="0" borderId="0" xfId="0" applyFont="1" applyFill="1" applyBorder="1" applyAlignment="1">
      <alignment horizontal="left"/>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8" fillId="0" borderId="0" xfId="0" applyFont="1" applyFill="1" applyBorder="1" applyAlignment="1">
      <alignment horizontal="left"/>
    </xf>
    <xf numFmtId="0" fontId="19" fillId="0" borderId="3" xfId="0" applyFont="1" applyFill="1" applyBorder="1" applyAlignment="1">
      <alignment vertical="center"/>
    </xf>
    <xf numFmtId="0" fontId="19" fillId="0" borderId="3"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0" fontId="6" fillId="0" borderId="1" xfId="51" applyFont="1" applyFill="1" applyBorder="1" applyAlignment="1">
      <alignment horizontal="left" vertical="center" wrapText="1"/>
    </xf>
    <xf numFmtId="10" fontId="6" fillId="0" borderId="1"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9" fontId="6" fillId="0" borderId="0" xfId="0" applyNumberFormat="1" applyFont="1" applyFill="1">
      <alignment vertical="center"/>
    </xf>
    <xf numFmtId="43" fontId="6" fillId="0" borderId="1" xfId="0" applyNumberFormat="1" applyFont="1" applyFill="1" applyBorder="1">
      <alignment vertical="center"/>
    </xf>
    <xf numFmtId="43" fontId="6" fillId="0" borderId="1"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 name="常规_Sheet1" xfId="59"/>
  </cellStyles>
  <tableStyles count="0" defaultTableStyle="TableStyleMedium2" defaultPivotStyle="PivotStyleLight16"/>
  <colors>
    <mruColors>
      <color rgb="00FFFFFF"/>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36</xdr:row>
      <xdr:rowOff>0</xdr:rowOff>
    </xdr:from>
    <xdr:to>
      <xdr:col>4</xdr:col>
      <xdr:colOff>66040</xdr:colOff>
      <xdr:row>37</xdr:row>
      <xdr:rowOff>15875</xdr:rowOff>
    </xdr:to>
    <xdr:sp>
      <xdr:nvSpPr>
        <xdr:cNvPr id="2" name=" "/>
        <xdr:cNvSpPr txBox="1"/>
      </xdr:nvSpPr>
      <xdr:spPr>
        <a:xfrm>
          <a:off x="4953000" y="39239825"/>
          <a:ext cx="66040" cy="1209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36</xdr:row>
      <xdr:rowOff>0</xdr:rowOff>
    </xdr:from>
    <xdr:to>
      <xdr:col>4</xdr:col>
      <xdr:colOff>66601</xdr:colOff>
      <xdr:row>37</xdr:row>
      <xdr:rowOff>0</xdr:rowOff>
    </xdr:to>
    <xdr:sp>
      <xdr:nvSpPr>
        <xdr:cNvPr id="3" name=" "/>
        <xdr:cNvSpPr txBox="1"/>
      </xdr:nvSpPr>
      <xdr:spPr>
        <a:xfrm>
          <a:off x="4953000" y="39239825"/>
          <a:ext cx="66040" cy="1193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39</xdr:row>
      <xdr:rowOff>0</xdr:rowOff>
    </xdr:from>
    <xdr:to>
      <xdr:col>4</xdr:col>
      <xdr:colOff>66040</xdr:colOff>
      <xdr:row>40</xdr:row>
      <xdr:rowOff>15875</xdr:rowOff>
    </xdr:to>
    <xdr:sp>
      <xdr:nvSpPr>
        <xdr:cNvPr id="4" name=" "/>
        <xdr:cNvSpPr txBox="1"/>
      </xdr:nvSpPr>
      <xdr:spPr>
        <a:xfrm>
          <a:off x="4953000" y="44192825"/>
          <a:ext cx="66040" cy="11334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39</xdr:row>
      <xdr:rowOff>0</xdr:rowOff>
    </xdr:from>
    <xdr:to>
      <xdr:col>4</xdr:col>
      <xdr:colOff>66601</xdr:colOff>
      <xdr:row>40</xdr:row>
      <xdr:rowOff>0</xdr:rowOff>
    </xdr:to>
    <xdr:sp>
      <xdr:nvSpPr>
        <xdr:cNvPr id="5" name=" "/>
        <xdr:cNvSpPr txBox="1"/>
      </xdr:nvSpPr>
      <xdr:spPr>
        <a:xfrm>
          <a:off x="4953000" y="44192825"/>
          <a:ext cx="66040" cy="1117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37</xdr:row>
      <xdr:rowOff>0</xdr:rowOff>
    </xdr:from>
    <xdr:to>
      <xdr:col>4</xdr:col>
      <xdr:colOff>66040</xdr:colOff>
      <xdr:row>38</xdr:row>
      <xdr:rowOff>15875</xdr:rowOff>
    </xdr:to>
    <xdr:sp>
      <xdr:nvSpPr>
        <xdr:cNvPr id="6" name=" "/>
        <xdr:cNvSpPr txBox="1"/>
      </xdr:nvSpPr>
      <xdr:spPr>
        <a:xfrm>
          <a:off x="4953000" y="40433625"/>
          <a:ext cx="66040" cy="2035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37</xdr:row>
      <xdr:rowOff>0</xdr:rowOff>
    </xdr:from>
    <xdr:to>
      <xdr:col>4</xdr:col>
      <xdr:colOff>66601</xdr:colOff>
      <xdr:row>38</xdr:row>
      <xdr:rowOff>0</xdr:rowOff>
    </xdr:to>
    <xdr:sp>
      <xdr:nvSpPr>
        <xdr:cNvPr id="7" name=" "/>
        <xdr:cNvSpPr txBox="1"/>
      </xdr:nvSpPr>
      <xdr:spPr>
        <a:xfrm>
          <a:off x="4953000" y="40433625"/>
          <a:ext cx="66040" cy="2019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80</xdr:row>
      <xdr:rowOff>0</xdr:rowOff>
    </xdr:from>
    <xdr:to>
      <xdr:col>4</xdr:col>
      <xdr:colOff>65739</xdr:colOff>
      <xdr:row>80</xdr:row>
      <xdr:rowOff>1103511</xdr:rowOff>
    </xdr:to>
    <xdr:sp>
      <xdr:nvSpPr>
        <xdr:cNvPr id="8" name=" "/>
        <xdr:cNvSpPr txBox="1"/>
      </xdr:nvSpPr>
      <xdr:spPr>
        <a:xfrm>
          <a:off x="4953000" y="97736025"/>
          <a:ext cx="65405" cy="1102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80</xdr:row>
      <xdr:rowOff>0</xdr:rowOff>
    </xdr:from>
    <xdr:to>
      <xdr:col>4</xdr:col>
      <xdr:colOff>64770</xdr:colOff>
      <xdr:row>80</xdr:row>
      <xdr:rowOff>820420</xdr:rowOff>
    </xdr:to>
    <xdr:sp>
      <xdr:nvSpPr>
        <xdr:cNvPr id="120" name=" "/>
        <xdr:cNvSpPr txBox="1"/>
      </xdr:nvSpPr>
      <xdr:spPr>
        <a:xfrm>
          <a:off x="4953000" y="97736025"/>
          <a:ext cx="64770" cy="820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80</xdr:row>
      <xdr:rowOff>0</xdr:rowOff>
    </xdr:from>
    <xdr:to>
      <xdr:col>4</xdr:col>
      <xdr:colOff>64770</xdr:colOff>
      <xdr:row>80</xdr:row>
      <xdr:rowOff>1256030</xdr:rowOff>
    </xdr:to>
    <xdr:sp>
      <xdr:nvSpPr>
        <xdr:cNvPr id="176" name=" "/>
        <xdr:cNvSpPr txBox="1"/>
      </xdr:nvSpPr>
      <xdr:spPr>
        <a:xfrm>
          <a:off x="4953000" y="97736025"/>
          <a:ext cx="64770" cy="12560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29</xdr:row>
      <xdr:rowOff>0</xdr:rowOff>
    </xdr:from>
    <xdr:to>
      <xdr:col>6</xdr:col>
      <xdr:colOff>66601</xdr:colOff>
      <xdr:row>30</xdr:row>
      <xdr:rowOff>12382</xdr:rowOff>
    </xdr:to>
    <xdr:sp>
      <xdr:nvSpPr>
        <xdr:cNvPr id="2" name=" "/>
        <xdr:cNvSpPr txBox="1"/>
      </xdr:nvSpPr>
      <xdr:spPr>
        <a:xfrm>
          <a:off x="5572125" y="337534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29</xdr:row>
      <xdr:rowOff>0</xdr:rowOff>
    </xdr:from>
    <xdr:to>
      <xdr:col>6</xdr:col>
      <xdr:colOff>66601</xdr:colOff>
      <xdr:row>30</xdr:row>
      <xdr:rowOff>0</xdr:rowOff>
    </xdr:to>
    <xdr:sp>
      <xdr:nvSpPr>
        <xdr:cNvPr id="3" name=" "/>
        <xdr:cNvSpPr txBox="1"/>
      </xdr:nvSpPr>
      <xdr:spPr>
        <a:xfrm>
          <a:off x="5572125" y="337534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12382</xdr:rowOff>
    </xdr:to>
    <xdr:sp>
      <xdr:nvSpPr>
        <xdr:cNvPr id="4" name=" "/>
        <xdr:cNvSpPr txBox="1"/>
      </xdr:nvSpPr>
      <xdr:spPr>
        <a:xfrm>
          <a:off x="5572125" y="377920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5" name=" "/>
        <xdr:cNvSpPr txBox="1"/>
      </xdr:nvSpPr>
      <xdr:spPr>
        <a:xfrm>
          <a:off x="5572125" y="377920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xdr:row>
      <xdr:rowOff>0</xdr:rowOff>
    </xdr:from>
    <xdr:to>
      <xdr:col>6</xdr:col>
      <xdr:colOff>66601</xdr:colOff>
      <xdr:row>31</xdr:row>
      <xdr:rowOff>12382</xdr:rowOff>
    </xdr:to>
    <xdr:sp>
      <xdr:nvSpPr>
        <xdr:cNvPr id="6" name=" "/>
        <xdr:cNvSpPr txBox="1"/>
      </xdr:nvSpPr>
      <xdr:spPr>
        <a:xfrm>
          <a:off x="5572125" y="350996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xdr:row>
      <xdr:rowOff>0</xdr:rowOff>
    </xdr:from>
    <xdr:to>
      <xdr:col>6</xdr:col>
      <xdr:colOff>66601</xdr:colOff>
      <xdr:row>31</xdr:row>
      <xdr:rowOff>0</xdr:rowOff>
    </xdr:to>
    <xdr:sp>
      <xdr:nvSpPr>
        <xdr:cNvPr id="7" name=" "/>
        <xdr:cNvSpPr txBox="1"/>
      </xdr:nvSpPr>
      <xdr:spPr>
        <a:xfrm>
          <a:off x="5572125" y="350996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workbookViewId="0">
      <pane ySplit="6" topLeftCell="A16" activePane="bottomLeft" state="frozen"/>
      <selection/>
      <selection pane="bottomLeft" activeCell="J10" sqref="J10"/>
    </sheetView>
  </sheetViews>
  <sheetFormatPr defaultColWidth="9" defaultRowHeight="13.5"/>
  <cols>
    <col min="1" max="1" width="9.5" style="68" customWidth="1"/>
    <col min="2" max="2" width="22.25" style="69" customWidth="1"/>
    <col min="3" max="3" width="10.625" style="69" customWidth="1"/>
    <col min="4" max="4" width="9.38333333333333" style="69" customWidth="1"/>
    <col min="5" max="5" width="14.8833333333333" style="69" customWidth="1"/>
    <col min="6" max="6" width="33.5" style="70" customWidth="1"/>
    <col min="7" max="7" width="17.5" style="69" customWidth="1"/>
    <col min="8" max="8" width="30" style="70" customWidth="1"/>
    <col min="9" max="9" width="11.75" style="69" customWidth="1"/>
    <col min="10" max="10" width="12.6333333333333" style="69" customWidth="1"/>
    <col min="11" max="11" width="13.1083333333333" style="69" customWidth="1"/>
    <col min="12" max="13" width="11.625" style="69" customWidth="1"/>
    <col min="14" max="14" width="12.6333333333333" style="68"/>
    <col min="15" max="15" width="12.625" style="68"/>
    <col min="16" max="16" width="10.3833333333333" style="68"/>
    <col min="17" max="16384" width="9" style="68"/>
  </cols>
  <sheetData>
    <row r="1" ht="23.25" customHeight="1" spans="1:13">
      <c r="A1" s="71" t="s">
        <v>0</v>
      </c>
      <c r="B1" s="71"/>
      <c r="C1" s="72"/>
      <c r="D1" s="72"/>
      <c r="E1" s="73"/>
      <c r="F1" s="74"/>
      <c r="G1" s="72"/>
      <c r="H1" s="74"/>
      <c r="I1" s="72"/>
      <c r="J1" s="72"/>
      <c r="K1" s="72"/>
      <c r="L1" s="72"/>
      <c r="M1" s="72"/>
    </row>
    <row r="2" ht="27" spans="1:13">
      <c r="A2" s="75" t="s">
        <v>1</v>
      </c>
      <c r="B2" s="75"/>
      <c r="C2" s="75"/>
      <c r="D2" s="75"/>
      <c r="E2" s="76"/>
      <c r="F2" s="77"/>
      <c r="G2" s="75"/>
      <c r="H2" s="77"/>
      <c r="I2" s="75"/>
      <c r="J2" s="75"/>
      <c r="K2" s="75"/>
      <c r="L2" s="75"/>
      <c r="M2" s="75"/>
    </row>
    <row r="3" ht="28.5" customHeight="1" spans="1:13">
      <c r="A3" s="78" t="s">
        <v>2</v>
      </c>
      <c r="B3" s="78"/>
      <c r="C3" s="79"/>
      <c r="D3" s="79"/>
      <c r="E3" s="79"/>
      <c r="F3" s="80"/>
      <c r="G3" s="79" t="s">
        <v>3</v>
      </c>
      <c r="H3" s="79"/>
      <c r="I3" s="79"/>
      <c r="J3" s="79" t="s">
        <v>4</v>
      </c>
      <c r="K3" s="79"/>
      <c r="L3" s="79"/>
      <c r="M3" s="79"/>
    </row>
    <row r="4" ht="22.5" customHeight="1" spans="1:13">
      <c r="A4" s="81" t="s">
        <v>5</v>
      </c>
      <c r="B4" s="81" t="s">
        <v>6</v>
      </c>
      <c r="C4" s="81" t="s">
        <v>7</v>
      </c>
      <c r="D4" s="81" t="s">
        <v>8</v>
      </c>
      <c r="E4" s="81" t="s">
        <v>9</v>
      </c>
      <c r="F4" s="81" t="s">
        <v>10</v>
      </c>
      <c r="G4" s="81" t="s">
        <v>11</v>
      </c>
      <c r="H4" s="81" t="s">
        <v>12</v>
      </c>
      <c r="I4" s="81" t="s">
        <v>13</v>
      </c>
      <c r="J4" s="81" t="s">
        <v>14</v>
      </c>
      <c r="K4" s="81"/>
      <c r="L4" s="81"/>
      <c r="M4" s="81"/>
    </row>
    <row r="5" ht="16" customHeight="1" spans="1:13">
      <c r="A5" s="81"/>
      <c r="B5" s="81"/>
      <c r="C5" s="81"/>
      <c r="D5" s="81"/>
      <c r="E5" s="81"/>
      <c r="F5" s="81"/>
      <c r="G5" s="81"/>
      <c r="H5" s="81"/>
      <c r="I5" s="81"/>
      <c r="J5" s="81" t="s">
        <v>15</v>
      </c>
      <c r="K5" s="81" t="s">
        <v>16</v>
      </c>
      <c r="L5" s="81"/>
      <c r="M5" s="81"/>
    </row>
    <row r="6" ht="18" customHeight="1" spans="1:13">
      <c r="A6" s="81"/>
      <c r="B6" s="81"/>
      <c r="C6" s="81"/>
      <c r="D6" s="81"/>
      <c r="E6" s="81"/>
      <c r="F6" s="81"/>
      <c r="G6" s="81"/>
      <c r="H6" s="81"/>
      <c r="I6" s="81"/>
      <c r="J6" s="81"/>
      <c r="K6" s="81" t="s">
        <v>17</v>
      </c>
      <c r="L6" s="81" t="s">
        <v>18</v>
      </c>
      <c r="M6" s="81" t="s">
        <v>19</v>
      </c>
    </row>
    <row r="7" s="65" customFormat="1" ht="22" customHeight="1" spans="1:13">
      <c r="A7" s="82" t="s">
        <v>20</v>
      </c>
      <c r="B7" s="58"/>
      <c r="C7" s="58"/>
      <c r="D7" s="58"/>
      <c r="E7" s="58"/>
      <c r="F7" s="61"/>
      <c r="G7" s="58"/>
      <c r="H7" s="61"/>
      <c r="I7" s="94">
        <f>K7</f>
        <v>45812</v>
      </c>
      <c r="J7" s="58"/>
      <c r="K7" s="94">
        <f>L7+M7</f>
        <v>45812</v>
      </c>
      <c r="L7" s="94">
        <f>L8+L11+L17</f>
        <v>32550</v>
      </c>
      <c r="M7" s="94">
        <f>M8+M11+M17</f>
        <v>13262</v>
      </c>
    </row>
    <row r="8" ht="31" customHeight="1" spans="1:13">
      <c r="A8" s="83" t="s">
        <v>21</v>
      </c>
      <c r="B8" s="58" t="s">
        <v>17</v>
      </c>
      <c r="C8" s="58"/>
      <c r="D8" s="58"/>
      <c r="E8" s="58"/>
      <c r="F8" s="61"/>
      <c r="G8" s="58"/>
      <c r="H8" s="61"/>
      <c r="I8" s="94">
        <f>SUM(I9:I10)</f>
        <v>26188</v>
      </c>
      <c r="J8" s="58"/>
      <c r="K8" s="94">
        <f>SUM(K9:K10)</f>
        <v>26188</v>
      </c>
      <c r="L8" s="94">
        <f>SUM(L9:L10)</f>
        <v>19557</v>
      </c>
      <c r="M8" s="94">
        <f>SUM(M9:M10)</f>
        <v>6631</v>
      </c>
    </row>
    <row r="9" s="66" customFormat="1" ht="70" customHeight="1" spans="1:13">
      <c r="A9" s="84"/>
      <c r="B9" s="85" t="s">
        <v>22</v>
      </c>
      <c r="C9" s="20" t="s">
        <v>23</v>
      </c>
      <c r="D9" s="20" t="s">
        <v>24</v>
      </c>
      <c r="E9" s="20" t="s">
        <v>25</v>
      </c>
      <c r="F9" s="20" t="s">
        <v>26</v>
      </c>
      <c r="G9" s="20" t="s">
        <v>27</v>
      </c>
      <c r="H9" s="19" t="s">
        <v>28</v>
      </c>
      <c r="I9" s="23">
        <f>K9</f>
        <v>10000</v>
      </c>
      <c r="J9" s="20" t="s">
        <v>29</v>
      </c>
      <c r="K9" s="23">
        <f>L9+M9</f>
        <v>10000</v>
      </c>
      <c r="L9" s="23">
        <f>7400+390</f>
        <v>7790</v>
      </c>
      <c r="M9" s="23">
        <f>1501+1099-390</f>
        <v>2210</v>
      </c>
    </row>
    <row r="10" s="66" customFormat="1" ht="60" customHeight="1" spans="1:13">
      <c r="A10" s="84"/>
      <c r="B10" s="85" t="s">
        <v>30</v>
      </c>
      <c r="C10" s="20" t="s">
        <v>31</v>
      </c>
      <c r="D10" s="20" t="s">
        <v>24</v>
      </c>
      <c r="E10" s="20" t="s">
        <v>32</v>
      </c>
      <c r="F10" s="20" t="s">
        <v>33</v>
      </c>
      <c r="G10" s="20" t="s">
        <v>34</v>
      </c>
      <c r="H10" s="19" t="s">
        <v>35</v>
      </c>
      <c r="I10" s="23">
        <f>K10</f>
        <v>16188</v>
      </c>
      <c r="J10" s="20" t="s">
        <v>29</v>
      </c>
      <c r="K10" s="23">
        <f>L10+M10</f>
        <v>16188</v>
      </c>
      <c r="L10" s="23">
        <f>11222+935-390</f>
        <v>11767</v>
      </c>
      <c r="M10" s="23">
        <f>1700+750+50+1226+390+305</f>
        <v>4421</v>
      </c>
    </row>
    <row r="11" s="67" customFormat="1" ht="32" customHeight="1" spans="1:13">
      <c r="A11" s="83" t="s">
        <v>36</v>
      </c>
      <c r="B11" s="86" t="s">
        <v>17</v>
      </c>
      <c r="C11" s="86"/>
      <c r="D11" s="86"/>
      <c r="E11" s="86"/>
      <c r="F11" s="61"/>
      <c r="G11" s="58"/>
      <c r="H11" s="87"/>
      <c r="I11" s="94">
        <f>SUM(I12:I16)</f>
        <v>6129</v>
      </c>
      <c r="J11" s="95"/>
      <c r="K11" s="94">
        <f>SUM(K12:K16)</f>
        <v>6129</v>
      </c>
      <c r="L11" s="94">
        <f>SUM(L12:L16)</f>
        <v>3296</v>
      </c>
      <c r="M11" s="94">
        <f>SUM(M12:M16)</f>
        <v>2833</v>
      </c>
    </row>
    <row r="12" s="66" customFormat="1" ht="44" customHeight="1" spans="1:13">
      <c r="A12" s="84"/>
      <c r="B12" s="85" t="s">
        <v>37</v>
      </c>
      <c r="C12" s="20" t="s">
        <v>38</v>
      </c>
      <c r="D12" s="20" t="s">
        <v>24</v>
      </c>
      <c r="E12" s="20" t="s">
        <v>39</v>
      </c>
      <c r="F12" s="20" t="s">
        <v>40</v>
      </c>
      <c r="G12" s="20" t="s">
        <v>34</v>
      </c>
      <c r="H12" s="19" t="s">
        <v>41</v>
      </c>
      <c r="I12" s="23">
        <f>K12</f>
        <v>4537</v>
      </c>
      <c r="J12" s="20" t="s">
        <v>29</v>
      </c>
      <c r="K12" s="23">
        <f>L12+M12</f>
        <v>4537</v>
      </c>
      <c r="L12" s="23">
        <v>1954</v>
      </c>
      <c r="M12" s="23">
        <f>2089+250+244</f>
        <v>2583</v>
      </c>
    </row>
    <row r="13" s="66" customFormat="1" ht="58" customHeight="1" spans="1:13">
      <c r="A13" s="84"/>
      <c r="B13" s="19" t="s">
        <v>42</v>
      </c>
      <c r="C13" s="20" t="s">
        <v>43</v>
      </c>
      <c r="D13" s="20" t="s">
        <v>24</v>
      </c>
      <c r="E13" s="20" t="s">
        <v>44</v>
      </c>
      <c r="F13" s="20" t="s">
        <v>45</v>
      </c>
      <c r="G13" s="20" t="s">
        <v>34</v>
      </c>
      <c r="H13" s="19" t="s">
        <v>46</v>
      </c>
      <c r="I13" s="23">
        <f>K13</f>
        <v>602</v>
      </c>
      <c r="J13" s="20" t="s">
        <v>29</v>
      </c>
      <c r="K13" s="23">
        <f>L13+M13</f>
        <v>602</v>
      </c>
      <c r="L13" s="23">
        <f>318+284</f>
        <v>602</v>
      </c>
      <c r="M13" s="23">
        <v>0</v>
      </c>
    </row>
    <row r="14" s="66" customFormat="1" ht="66" customHeight="1" spans="1:13">
      <c r="A14" s="84"/>
      <c r="B14" s="19" t="s">
        <v>47</v>
      </c>
      <c r="C14" s="20" t="s">
        <v>48</v>
      </c>
      <c r="D14" s="20" t="s">
        <v>24</v>
      </c>
      <c r="E14" s="20" t="s">
        <v>49</v>
      </c>
      <c r="F14" s="20" t="s">
        <v>50</v>
      </c>
      <c r="G14" s="20" t="s">
        <v>34</v>
      </c>
      <c r="H14" s="19" t="s">
        <v>51</v>
      </c>
      <c r="I14" s="23">
        <f>K14</f>
        <v>85</v>
      </c>
      <c r="J14" s="20" t="s">
        <v>29</v>
      </c>
      <c r="K14" s="23">
        <f>L14+M14</f>
        <v>85</v>
      </c>
      <c r="L14" s="23">
        <v>85</v>
      </c>
      <c r="M14" s="23">
        <v>0</v>
      </c>
    </row>
    <row r="15" s="66" customFormat="1" ht="165" customHeight="1" spans="1:13">
      <c r="A15" s="84"/>
      <c r="B15" s="19" t="s">
        <v>52</v>
      </c>
      <c r="C15" s="20" t="s">
        <v>53</v>
      </c>
      <c r="D15" s="20" t="s">
        <v>24</v>
      </c>
      <c r="E15" s="20" t="s">
        <v>49</v>
      </c>
      <c r="F15" s="88" t="s">
        <v>54</v>
      </c>
      <c r="G15" s="20" t="s">
        <v>34</v>
      </c>
      <c r="H15" s="19" t="s">
        <v>55</v>
      </c>
      <c r="I15" s="23">
        <f>K15</f>
        <v>305</v>
      </c>
      <c r="J15" s="20" t="s">
        <v>29</v>
      </c>
      <c r="K15" s="23">
        <f>L15+M15</f>
        <v>305</v>
      </c>
      <c r="L15" s="23">
        <v>55</v>
      </c>
      <c r="M15" s="23">
        <v>250</v>
      </c>
    </row>
    <row r="16" s="66" customFormat="1" ht="63" customHeight="1" spans="1:13">
      <c r="A16" s="84"/>
      <c r="B16" s="19" t="s">
        <v>56</v>
      </c>
      <c r="C16" s="20" t="s">
        <v>57</v>
      </c>
      <c r="D16" s="20" t="s">
        <v>24</v>
      </c>
      <c r="E16" s="20" t="s">
        <v>58</v>
      </c>
      <c r="F16" s="20" t="s">
        <v>59</v>
      </c>
      <c r="G16" s="20" t="s">
        <v>34</v>
      </c>
      <c r="H16" s="19" t="s">
        <v>60</v>
      </c>
      <c r="I16" s="23">
        <f>K16</f>
        <v>600</v>
      </c>
      <c r="J16" s="20" t="s">
        <v>29</v>
      </c>
      <c r="K16" s="23">
        <f>L16+M16</f>
        <v>600</v>
      </c>
      <c r="L16" s="23">
        <v>600</v>
      </c>
      <c r="M16" s="23">
        <v>0</v>
      </c>
    </row>
    <row r="17" s="67" customFormat="1" ht="25" customHeight="1" spans="1:13">
      <c r="A17" s="83" t="s">
        <v>61</v>
      </c>
      <c r="B17" s="61" t="s">
        <v>17</v>
      </c>
      <c r="C17" s="58"/>
      <c r="D17" s="58"/>
      <c r="E17" s="58"/>
      <c r="F17" s="61"/>
      <c r="G17" s="58"/>
      <c r="H17" s="61"/>
      <c r="I17" s="94">
        <f>SUM(I18:I24)</f>
        <v>13495</v>
      </c>
      <c r="J17" s="95"/>
      <c r="K17" s="94">
        <f>SUM(K18:K24)</f>
        <v>13495</v>
      </c>
      <c r="L17" s="94">
        <f>SUM(L18:L24)</f>
        <v>9697</v>
      </c>
      <c r="M17" s="94">
        <f>SUM(M18:M24)</f>
        <v>3798</v>
      </c>
    </row>
    <row r="18" s="66" customFormat="1" ht="104" customHeight="1" spans="1:13">
      <c r="A18" s="84"/>
      <c r="B18" s="19" t="s">
        <v>62</v>
      </c>
      <c r="C18" s="20" t="s">
        <v>38</v>
      </c>
      <c r="D18" s="20" t="s">
        <v>24</v>
      </c>
      <c r="E18" s="19" t="s">
        <v>63</v>
      </c>
      <c r="F18" s="21" t="s">
        <v>64</v>
      </c>
      <c r="G18" s="20" t="s">
        <v>65</v>
      </c>
      <c r="H18" s="22" t="s">
        <v>66</v>
      </c>
      <c r="I18" s="23">
        <f t="shared" ref="I18:I24" si="0">K18</f>
        <v>2000</v>
      </c>
      <c r="J18" s="20" t="s">
        <v>29</v>
      </c>
      <c r="K18" s="23">
        <f t="shared" ref="K18:K24" si="1">L18+M18</f>
        <v>2000</v>
      </c>
      <c r="L18" s="23">
        <f>1000+73</f>
        <v>1073</v>
      </c>
      <c r="M18" s="23">
        <v>927</v>
      </c>
    </row>
    <row r="19" s="66" customFormat="1" ht="46" customHeight="1" spans="1:13">
      <c r="A19" s="84"/>
      <c r="B19" s="19" t="s">
        <v>67</v>
      </c>
      <c r="C19" s="20" t="s">
        <v>38</v>
      </c>
      <c r="D19" s="20" t="s">
        <v>24</v>
      </c>
      <c r="E19" s="19" t="s">
        <v>63</v>
      </c>
      <c r="F19" s="21" t="s">
        <v>68</v>
      </c>
      <c r="G19" s="20" t="s">
        <v>69</v>
      </c>
      <c r="H19" s="22" t="s">
        <v>70</v>
      </c>
      <c r="I19" s="23">
        <f t="shared" si="0"/>
        <v>456.1</v>
      </c>
      <c r="J19" s="20" t="s">
        <v>29</v>
      </c>
      <c r="K19" s="23">
        <f t="shared" si="1"/>
        <v>456.1</v>
      </c>
      <c r="L19" s="23">
        <f>307+17</f>
        <v>324</v>
      </c>
      <c r="M19" s="23">
        <f>64+62+6.1</f>
        <v>132.1</v>
      </c>
    </row>
    <row r="20" s="66" customFormat="1" ht="48" customHeight="1" spans="1:14">
      <c r="A20" s="84"/>
      <c r="B20" s="19" t="s">
        <v>71</v>
      </c>
      <c r="C20" s="20" t="s">
        <v>38</v>
      </c>
      <c r="D20" s="20" t="s">
        <v>24</v>
      </c>
      <c r="E20" s="19" t="s">
        <v>72</v>
      </c>
      <c r="F20" s="22" t="s">
        <v>73</v>
      </c>
      <c r="G20" s="89" t="s">
        <v>74</v>
      </c>
      <c r="H20" s="22" t="s">
        <v>75</v>
      </c>
      <c r="I20" s="23">
        <f t="shared" si="0"/>
        <v>662.5</v>
      </c>
      <c r="J20" s="20" t="s">
        <v>29</v>
      </c>
      <c r="K20" s="23">
        <f t="shared" si="1"/>
        <v>662.5</v>
      </c>
      <c r="L20" s="23">
        <v>0</v>
      </c>
      <c r="M20" s="23">
        <f>632+30.5</f>
        <v>662.5</v>
      </c>
      <c r="N20" s="96"/>
    </row>
    <row r="21" s="66" customFormat="1" ht="75" customHeight="1" spans="1:14">
      <c r="A21" s="84"/>
      <c r="B21" s="19" t="s">
        <v>76</v>
      </c>
      <c r="C21" s="20" t="s">
        <v>38</v>
      </c>
      <c r="D21" s="20" t="s">
        <v>24</v>
      </c>
      <c r="E21" s="19" t="s">
        <v>72</v>
      </c>
      <c r="F21" s="22" t="s">
        <v>77</v>
      </c>
      <c r="G21" s="89" t="s">
        <v>78</v>
      </c>
      <c r="H21" s="22" t="s">
        <v>79</v>
      </c>
      <c r="I21" s="23">
        <f t="shared" si="0"/>
        <v>8508.4</v>
      </c>
      <c r="J21" s="20" t="s">
        <v>29</v>
      </c>
      <c r="K21" s="23">
        <f t="shared" si="1"/>
        <v>8508.4</v>
      </c>
      <c r="L21" s="23">
        <v>6900</v>
      </c>
      <c r="M21" s="23">
        <f>260+1324+24.4</f>
        <v>1608.4</v>
      </c>
      <c r="N21" s="96"/>
    </row>
    <row r="22" s="66" customFormat="1" ht="78" customHeight="1" spans="1:13">
      <c r="A22" s="84"/>
      <c r="B22" s="19" t="s">
        <v>80</v>
      </c>
      <c r="C22" s="20" t="s">
        <v>38</v>
      </c>
      <c r="D22" s="20" t="s">
        <v>24</v>
      </c>
      <c r="E22" s="19" t="s">
        <v>72</v>
      </c>
      <c r="F22" s="90" t="s">
        <v>81</v>
      </c>
      <c r="G22" s="91" t="s">
        <v>82</v>
      </c>
      <c r="H22" s="22" t="s">
        <v>83</v>
      </c>
      <c r="I22" s="23">
        <f t="shared" si="0"/>
        <v>900</v>
      </c>
      <c r="J22" s="20" t="s">
        <v>29</v>
      </c>
      <c r="K22" s="23">
        <f t="shared" si="1"/>
        <v>900</v>
      </c>
      <c r="L22" s="97">
        <v>900</v>
      </c>
      <c r="M22" s="23">
        <v>0</v>
      </c>
    </row>
    <row r="23" s="66" customFormat="1" ht="124" customHeight="1" spans="1:13">
      <c r="A23" s="84"/>
      <c r="B23" s="19" t="s">
        <v>84</v>
      </c>
      <c r="C23" s="20" t="s">
        <v>48</v>
      </c>
      <c r="D23" s="20" t="s">
        <v>24</v>
      </c>
      <c r="E23" s="19" t="s">
        <v>58</v>
      </c>
      <c r="F23" s="19" t="s">
        <v>84</v>
      </c>
      <c r="G23" s="21" t="s">
        <v>85</v>
      </c>
      <c r="H23" s="21" t="s">
        <v>86</v>
      </c>
      <c r="I23" s="23">
        <f t="shared" si="0"/>
        <v>131.23</v>
      </c>
      <c r="J23" s="20" t="s">
        <v>29</v>
      </c>
      <c r="K23" s="23">
        <f t="shared" si="1"/>
        <v>131.23</v>
      </c>
      <c r="L23" s="23">
        <v>0</v>
      </c>
      <c r="M23" s="97">
        <v>131.23</v>
      </c>
    </row>
    <row r="24" s="66" customFormat="1" ht="91" customHeight="1" spans="1:13">
      <c r="A24" s="92"/>
      <c r="B24" s="19" t="s">
        <v>87</v>
      </c>
      <c r="C24" s="20" t="s">
        <v>38</v>
      </c>
      <c r="D24" s="20" t="s">
        <v>24</v>
      </c>
      <c r="E24" s="19" t="s">
        <v>72</v>
      </c>
      <c r="F24" s="21" t="s">
        <v>88</v>
      </c>
      <c r="G24" s="93" t="s">
        <v>89</v>
      </c>
      <c r="H24" s="21" t="s">
        <v>90</v>
      </c>
      <c r="I24" s="23">
        <f t="shared" si="0"/>
        <v>836.77</v>
      </c>
      <c r="J24" s="20" t="s">
        <v>29</v>
      </c>
      <c r="K24" s="23">
        <f t="shared" si="1"/>
        <v>836.77</v>
      </c>
      <c r="L24" s="98">
        <v>500</v>
      </c>
      <c r="M24" s="98">
        <v>336.77</v>
      </c>
    </row>
  </sheetData>
  <mergeCells count="19">
    <mergeCell ref="A1:B1"/>
    <mergeCell ref="A2:M2"/>
    <mergeCell ref="G3:H3"/>
    <mergeCell ref="J3:M3"/>
    <mergeCell ref="J4:M4"/>
    <mergeCell ref="K5:M5"/>
    <mergeCell ref="A4:A6"/>
    <mergeCell ref="A8:A10"/>
    <mergeCell ref="A11:A16"/>
    <mergeCell ref="A17:A24"/>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0"/>
  <sheetViews>
    <sheetView showZeros="0" zoomScaleSheetLayoutView="90" workbookViewId="0">
      <pane ySplit="5" topLeftCell="A93" activePane="bottomLeft" state="frozen"/>
      <selection/>
      <selection pane="bottomLeft" activeCell="A38" sqref="A38"/>
    </sheetView>
  </sheetViews>
  <sheetFormatPr defaultColWidth="9" defaultRowHeight="14.25" outlineLevelCol="7"/>
  <cols>
    <col min="1" max="1" width="31.375" style="31" customWidth="1"/>
    <col min="2" max="2" width="10" style="31" customWidth="1"/>
    <col min="3" max="3" width="10.75" style="29" customWidth="1"/>
    <col min="4" max="4" width="12.875" style="48" customWidth="1"/>
    <col min="5" max="5" width="33.375" style="49" customWidth="1"/>
    <col min="6" max="6" width="13.375" style="50" customWidth="1"/>
    <col min="7" max="7" width="50.75" style="51" customWidth="1"/>
    <col min="8" max="8" width="13" style="52" customWidth="1"/>
    <col min="9" max="16384" width="9" style="24"/>
  </cols>
  <sheetData>
    <row r="1" ht="25.5" spans="1:1">
      <c r="A1" s="53" t="s">
        <v>91</v>
      </c>
    </row>
    <row r="2" s="31" customFormat="1" ht="25.5" customHeight="1" spans="1:8">
      <c r="A2" s="5" t="s">
        <v>92</v>
      </c>
      <c r="B2" s="5"/>
      <c r="C2" s="5"/>
      <c r="D2" s="5"/>
      <c r="E2" s="5"/>
      <c r="F2" s="5"/>
      <c r="G2" s="5"/>
      <c r="H2" s="54"/>
    </row>
    <row r="3" s="45" customFormat="1" ht="24.75" customHeight="1" spans="1:8">
      <c r="A3" s="8" t="s">
        <v>2</v>
      </c>
      <c r="B3" s="8"/>
      <c r="C3" s="8"/>
      <c r="D3" s="8"/>
      <c r="E3" s="55">
        <v>45884</v>
      </c>
      <c r="F3" s="34"/>
      <c r="G3" s="56" t="s">
        <v>4</v>
      </c>
      <c r="H3" s="57"/>
    </row>
    <row r="4" s="46" customFormat="1" ht="27" spans="1:8">
      <c r="A4" s="35" t="s">
        <v>6</v>
      </c>
      <c r="B4" s="35" t="s">
        <v>93</v>
      </c>
      <c r="C4" s="35" t="s">
        <v>8</v>
      </c>
      <c r="D4" s="35" t="s">
        <v>9</v>
      </c>
      <c r="E4" s="35" t="s">
        <v>94</v>
      </c>
      <c r="F4" s="35" t="s">
        <v>11</v>
      </c>
      <c r="G4" s="58" t="s">
        <v>95</v>
      </c>
      <c r="H4" s="59" t="s">
        <v>96</v>
      </c>
    </row>
    <row r="5" s="46" customFormat="1" ht="27" customHeight="1" spans="1:8">
      <c r="A5" s="60" t="s">
        <v>97</v>
      </c>
      <c r="B5" s="35"/>
      <c r="C5" s="35"/>
      <c r="D5" s="35"/>
      <c r="E5" s="35"/>
      <c r="F5" s="35"/>
      <c r="G5" s="61"/>
      <c r="H5" s="62">
        <f>H6+H8</f>
        <v>26188</v>
      </c>
    </row>
    <row r="6" s="47" customFormat="1" ht="34" customHeight="1" spans="1:8">
      <c r="A6" s="60" t="s">
        <v>98</v>
      </c>
      <c r="B6" s="35"/>
      <c r="C6" s="35"/>
      <c r="D6" s="35"/>
      <c r="E6" s="35"/>
      <c r="F6" s="35"/>
      <c r="G6" s="61"/>
      <c r="H6" s="62">
        <f>SUM(H7)</f>
        <v>10000</v>
      </c>
    </row>
    <row r="7" s="47" customFormat="1" ht="56" customHeight="1" spans="1:8">
      <c r="A7" s="20" t="s">
        <v>99</v>
      </c>
      <c r="B7" s="20" t="s">
        <v>23</v>
      </c>
      <c r="C7" s="20" t="s">
        <v>24</v>
      </c>
      <c r="D7" s="20" t="s">
        <v>58</v>
      </c>
      <c r="E7" s="20" t="s">
        <v>26</v>
      </c>
      <c r="F7" s="19" t="s">
        <v>100</v>
      </c>
      <c r="G7" s="19" t="s">
        <v>28</v>
      </c>
      <c r="H7" s="63">
        <v>10000</v>
      </c>
    </row>
    <row r="8" ht="30" customHeight="1" spans="1:8">
      <c r="A8" s="60" t="s">
        <v>101</v>
      </c>
      <c r="B8" s="35"/>
      <c r="C8" s="35"/>
      <c r="D8" s="35"/>
      <c r="E8" s="35"/>
      <c r="F8" s="35"/>
      <c r="G8" s="61"/>
      <c r="H8" s="62">
        <f>H9+H31+H95</f>
        <v>16188</v>
      </c>
    </row>
    <row r="9" ht="30" customHeight="1" spans="1:8">
      <c r="A9" s="60" t="s">
        <v>102</v>
      </c>
      <c r="B9" s="35"/>
      <c r="C9" s="35"/>
      <c r="D9" s="35"/>
      <c r="E9" s="35"/>
      <c r="F9" s="35"/>
      <c r="G9" s="61"/>
      <c r="H9" s="62">
        <f>SUM(H10:H30)</f>
        <v>2785</v>
      </c>
    </row>
    <row r="10" ht="107" customHeight="1" spans="1:8">
      <c r="A10" s="20" t="s">
        <v>103</v>
      </c>
      <c r="B10" s="20" t="s">
        <v>104</v>
      </c>
      <c r="C10" s="20" t="s">
        <v>104</v>
      </c>
      <c r="D10" s="20" t="s">
        <v>44</v>
      </c>
      <c r="E10" s="20" t="s">
        <v>105</v>
      </c>
      <c r="F10" s="19" t="s">
        <v>100</v>
      </c>
      <c r="G10" s="19" t="s">
        <v>106</v>
      </c>
      <c r="H10" s="63">
        <v>40</v>
      </c>
    </row>
    <row r="11" ht="107" customHeight="1" spans="1:8">
      <c r="A11" s="20" t="s">
        <v>107</v>
      </c>
      <c r="B11" s="20" t="s">
        <v>108</v>
      </c>
      <c r="C11" s="20" t="s">
        <v>109</v>
      </c>
      <c r="D11" s="20" t="s">
        <v>110</v>
      </c>
      <c r="E11" s="20" t="s">
        <v>111</v>
      </c>
      <c r="F11" s="19" t="s">
        <v>100</v>
      </c>
      <c r="G11" s="19" t="s">
        <v>112</v>
      </c>
      <c r="H11" s="63">
        <v>151.62</v>
      </c>
    </row>
    <row r="12" customFormat="1" ht="107" customHeight="1" spans="1:8">
      <c r="A12" s="20" t="s">
        <v>113</v>
      </c>
      <c r="B12" s="20" t="s">
        <v>108</v>
      </c>
      <c r="C12" s="20" t="s">
        <v>109</v>
      </c>
      <c r="D12" s="20" t="s">
        <v>110</v>
      </c>
      <c r="E12" s="20" t="s">
        <v>114</v>
      </c>
      <c r="F12" s="19" t="s">
        <v>100</v>
      </c>
      <c r="G12" s="19" t="s">
        <v>115</v>
      </c>
      <c r="H12" s="63">
        <v>155.0016</v>
      </c>
    </row>
    <row r="13" customFormat="1" ht="107" customHeight="1" spans="1:8">
      <c r="A13" s="20" t="s">
        <v>116</v>
      </c>
      <c r="B13" s="20" t="s">
        <v>108</v>
      </c>
      <c r="C13" s="20" t="s">
        <v>109</v>
      </c>
      <c r="D13" s="20" t="s">
        <v>110</v>
      </c>
      <c r="E13" s="20" t="s">
        <v>117</v>
      </c>
      <c r="F13" s="19" t="s">
        <v>100</v>
      </c>
      <c r="G13" s="19" t="s">
        <v>118</v>
      </c>
      <c r="H13" s="63">
        <v>49.1341</v>
      </c>
    </row>
    <row r="14" s="3" customFormat="1" ht="107" customHeight="1" spans="1:8">
      <c r="A14" s="20" t="s">
        <v>119</v>
      </c>
      <c r="B14" s="20" t="s">
        <v>108</v>
      </c>
      <c r="C14" s="20" t="s">
        <v>109</v>
      </c>
      <c r="D14" s="20" t="s">
        <v>110</v>
      </c>
      <c r="E14" s="20" t="s">
        <v>120</v>
      </c>
      <c r="F14" s="19" t="s">
        <v>100</v>
      </c>
      <c r="G14" s="19" t="s">
        <v>121</v>
      </c>
      <c r="H14" s="63">
        <v>66</v>
      </c>
    </row>
    <row r="15" ht="107" customHeight="1" spans="1:8">
      <c r="A15" s="20" t="s">
        <v>122</v>
      </c>
      <c r="B15" s="20" t="s">
        <v>108</v>
      </c>
      <c r="C15" s="20" t="s">
        <v>123</v>
      </c>
      <c r="D15" s="20" t="s">
        <v>110</v>
      </c>
      <c r="E15" s="20" t="s">
        <v>124</v>
      </c>
      <c r="F15" s="19" t="s">
        <v>100</v>
      </c>
      <c r="G15" s="19" t="s">
        <v>125</v>
      </c>
      <c r="H15" s="63">
        <v>69.6057</v>
      </c>
    </row>
    <row r="16" s="28" customFormat="1" ht="107" customHeight="1" spans="1:8">
      <c r="A16" s="20" t="s">
        <v>126</v>
      </c>
      <c r="B16" s="20" t="s">
        <v>108</v>
      </c>
      <c r="C16" s="20" t="s">
        <v>127</v>
      </c>
      <c r="D16" s="20" t="s">
        <v>110</v>
      </c>
      <c r="E16" s="20" t="s">
        <v>128</v>
      </c>
      <c r="F16" s="19" t="s">
        <v>100</v>
      </c>
      <c r="G16" s="19" t="s">
        <v>129</v>
      </c>
      <c r="H16" s="63">
        <v>99.5299</v>
      </c>
    </row>
    <row r="17" s="28" customFormat="1" ht="107" customHeight="1" spans="1:8">
      <c r="A17" s="20" t="s">
        <v>130</v>
      </c>
      <c r="B17" s="20" t="s">
        <v>108</v>
      </c>
      <c r="C17" s="20" t="s">
        <v>109</v>
      </c>
      <c r="D17" s="20" t="s">
        <v>110</v>
      </c>
      <c r="E17" s="20" t="s">
        <v>131</v>
      </c>
      <c r="F17" s="19" t="s">
        <v>100</v>
      </c>
      <c r="G17" s="19" t="s">
        <v>132</v>
      </c>
      <c r="H17" s="63">
        <v>265.7036</v>
      </c>
    </row>
    <row r="18" s="28" customFormat="1" ht="107" customHeight="1" spans="1:8">
      <c r="A18" s="20" t="s">
        <v>133</v>
      </c>
      <c r="B18" s="20" t="s">
        <v>108</v>
      </c>
      <c r="C18" s="20" t="s">
        <v>134</v>
      </c>
      <c r="D18" s="20" t="s">
        <v>110</v>
      </c>
      <c r="E18" s="20" t="s">
        <v>135</v>
      </c>
      <c r="F18" s="19" t="s">
        <v>100</v>
      </c>
      <c r="G18" s="19" t="s">
        <v>136</v>
      </c>
      <c r="H18" s="63">
        <v>46.2797</v>
      </c>
    </row>
    <row r="19" s="28" customFormat="1" ht="107" customHeight="1" spans="1:8">
      <c r="A19" s="20" t="s">
        <v>137</v>
      </c>
      <c r="B19" s="20" t="s">
        <v>108</v>
      </c>
      <c r="C19" s="20" t="s">
        <v>134</v>
      </c>
      <c r="D19" s="20" t="s">
        <v>110</v>
      </c>
      <c r="E19" s="20" t="s">
        <v>138</v>
      </c>
      <c r="F19" s="19" t="s">
        <v>100</v>
      </c>
      <c r="G19" s="19" t="s">
        <v>139</v>
      </c>
      <c r="H19" s="63">
        <v>93.787</v>
      </c>
    </row>
    <row r="20" s="28" customFormat="1" ht="107" customHeight="1" spans="1:8">
      <c r="A20" s="20" t="s">
        <v>140</v>
      </c>
      <c r="B20" s="20" t="s">
        <v>108</v>
      </c>
      <c r="C20" s="20" t="s">
        <v>123</v>
      </c>
      <c r="D20" s="20" t="s">
        <v>110</v>
      </c>
      <c r="E20" s="20" t="s">
        <v>141</v>
      </c>
      <c r="F20" s="19" t="s">
        <v>100</v>
      </c>
      <c r="G20" s="19" t="s">
        <v>142</v>
      </c>
      <c r="H20" s="63">
        <v>72.1991</v>
      </c>
    </row>
    <row r="21" s="28" customFormat="1" ht="107" customHeight="1" spans="1:8">
      <c r="A21" s="20" t="s">
        <v>143</v>
      </c>
      <c r="B21" s="20" t="s">
        <v>108</v>
      </c>
      <c r="C21" s="20" t="s">
        <v>144</v>
      </c>
      <c r="D21" s="20" t="s">
        <v>110</v>
      </c>
      <c r="E21" s="20" t="s">
        <v>145</v>
      </c>
      <c r="F21" s="19" t="s">
        <v>100</v>
      </c>
      <c r="G21" s="19" t="s">
        <v>146</v>
      </c>
      <c r="H21" s="63">
        <v>145.5305</v>
      </c>
    </row>
    <row r="22" s="28" customFormat="1" ht="107" customHeight="1" spans="1:8">
      <c r="A22" s="20" t="s">
        <v>147</v>
      </c>
      <c r="B22" s="20" t="s">
        <v>108</v>
      </c>
      <c r="C22" s="20" t="s">
        <v>123</v>
      </c>
      <c r="D22" s="20" t="s">
        <v>110</v>
      </c>
      <c r="E22" s="20" t="s">
        <v>148</v>
      </c>
      <c r="F22" s="19" t="s">
        <v>100</v>
      </c>
      <c r="G22" s="19" t="s">
        <v>149</v>
      </c>
      <c r="H22" s="63">
        <v>99.7473</v>
      </c>
    </row>
    <row r="23" s="28" customFormat="1" ht="107" customHeight="1" spans="1:8">
      <c r="A23" s="20" t="s">
        <v>150</v>
      </c>
      <c r="B23" s="20" t="s">
        <v>108</v>
      </c>
      <c r="C23" s="20" t="s">
        <v>123</v>
      </c>
      <c r="D23" s="20" t="s">
        <v>110</v>
      </c>
      <c r="E23" s="20" t="s">
        <v>151</v>
      </c>
      <c r="F23" s="19" t="s">
        <v>100</v>
      </c>
      <c r="G23" s="19" t="s">
        <v>152</v>
      </c>
      <c r="H23" s="63">
        <v>123.6654</v>
      </c>
    </row>
    <row r="24" s="28" customFormat="1" ht="107" customHeight="1" spans="1:8">
      <c r="A24" s="20" t="s">
        <v>153</v>
      </c>
      <c r="B24" s="20" t="s">
        <v>108</v>
      </c>
      <c r="C24" s="20" t="s">
        <v>109</v>
      </c>
      <c r="D24" s="20" t="s">
        <v>110</v>
      </c>
      <c r="E24" s="20" t="s">
        <v>154</v>
      </c>
      <c r="F24" s="19" t="s">
        <v>100</v>
      </c>
      <c r="G24" s="19" t="s">
        <v>155</v>
      </c>
      <c r="H24" s="63">
        <v>105.5995</v>
      </c>
    </row>
    <row r="25" s="28" customFormat="1" ht="107" customHeight="1" spans="1:8">
      <c r="A25" s="20" t="s">
        <v>156</v>
      </c>
      <c r="B25" s="20" t="s">
        <v>108</v>
      </c>
      <c r="C25" s="20" t="s">
        <v>134</v>
      </c>
      <c r="D25" s="20" t="s">
        <v>110</v>
      </c>
      <c r="E25" s="20" t="s">
        <v>157</v>
      </c>
      <c r="F25" s="19" t="s">
        <v>100</v>
      </c>
      <c r="G25" s="19" t="s">
        <v>158</v>
      </c>
      <c r="H25" s="63">
        <v>70.0185</v>
      </c>
    </row>
    <row r="26" s="28" customFormat="1" ht="107" customHeight="1" spans="1:8">
      <c r="A26" s="20" t="s">
        <v>159</v>
      </c>
      <c r="B26" s="20" t="s">
        <v>108</v>
      </c>
      <c r="C26" s="20" t="s">
        <v>109</v>
      </c>
      <c r="D26" s="20" t="s">
        <v>110</v>
      </c>
      <c r="E26" s="20" t="s">
        <v>160</v>
      </c>
      <c r="F26" s="19" t="s">
        <v>100</v>
      </c>
      <c r="G26" s="19" t="s">
        <v>161</v>
      </c>
      <c r="H26" s="63">
        <v>127.002</v>
      </c>
    </row>
    <row r="27" s="28" customFormat="1" ht="107" customHeight="1" spans="1:8">
      <c r="A27" s="20" t="s">
        <v>162</v>
      </c>
      <c r="B27" s="20" t="s">
        <v>108</v>
      </c>
      <c r="C27" s="20" t="s">
        <v>109</v>
      </c>
      <c r="D27" s="20" t="s">
        <v>110</v>
      </c>
      <c r="E27" s="20" t="s">
        <v>163</v>
      </c>
      <c r="F27" s="19" t="s">
        <v>100</v>
      </c>
      <c r="G27" s="19" t="s">
        <v>164</v>
      </c>
      <c r="H27" s="63">
        <v>99.7842</v>
      </c>
    </row>
    <row r="28" s="28" customFormat="1" ht="107" customHeight="1" spans="1:8">
      <c r="A28" s="20" t="s">
        <v>165</v>
      </c>
      <c r="B28" s="20" t="s">
        <v>108</v>
      </c>
      <c r="C28" s="20" t="s">
        <v>109</v>
      </c>
      <c r="D28" s="20" t="s">
        <v>110</v>
      </c>
      <c r="E28" s="20" t="s">
        <v>166</v>
      </c>
      <c r="F28" s="19" t="s">
        <v>100</v>
      </c>
      <c r="G28" s="19" t="s">
        <v>167</v>
      </c>
      <c r="H28" s="63">
        <v>99.6138</v>
      </c>
    </row>
    <row r="29" s="28" customFormat="1" ht="107" customHeight="1" spans="1:8">
      <c r="A29" s="20" t="s">
        <v>168</v>
      </c>
      <c r="B29" s="20" t="s">
        <v>108</v>
      </c>
      <c r="C29" s="20" t="s">
        <v>169</v>
      </c>
      <c r="D29" s="20" t="s">
        <v>110</v>
      </c>
      <c r="E29" s="20" t="s">
        <v>170</v>
      </c>
      <c r="F29" s="19" t="s">
        <v>100</v>
      </c>
      <c r="G29" s="19" t="s">
        <v>171</v>
      </c>
      <c r="H29" s="63">
        <v>160.1781</v>
      </c>
    </row>
    <row r="30" s="28" customFormat="1" ht="106" customHeight="1" spans="1:8">
      <c r="A30" s="20" t="s">
        <v>172</v>
      </c>
      <c r="B30" s="20" t="s">
        <v>108</v>
      </c>
      <c r="C30" s="20" t="s">
        <v>173</v>
      </c>
      <c r="D30" s="20" t="s">
        <v>49</v>
      </c>
      <c r="E30" s="20" t="s">
        <v>174</v>
      </c>
      <c r="F30" s="20" t="s">
        <v>100</v>
      </c>
      <c r="G30" s="20" t="s">
        <v>175</v>
      </c>
      <c r="H30" s="63">
        <f>255+390</f>
        <v>645</v>
      </c>
    </row>
    <row r="31" s="28" customFormat="1" ht="30" customHeight="1" spans="1:8">
      <c r="A31" s="60" t="s">
        <v>176</v>
      </c>
      <c r="B31" s="35"/>
      <c r="C31" s="35"/>
      <c r="D31" s="20"/>
      <c r="E31" s="35"/>
      <c r="F31" s="35"/>
      <c r="G31" s="61"/>
      <c r="H31" s="62">
        <f>SUM(H32:H94)</f>
        <v>12475</v>
      </c>
    </row>
    <row r="32" ht="144" customHeight="1" spans="1:8">
      <c r="A32" s="20" t="s">
        <v>177</v>
      </c>
      <c r="B32" s="20" t="s">
        <v>38</v>
      </c>
      <c r="C32" s="20" t="s">
        <v>178</v>
      </c>
      <c r="D32" s="20" t="s">
        <v>58</v>
      </c>
      <c r="E32" s="20" t="s">
        <v>179</v>
      </c>
      <c r="F32" s="19" t="s">
        <v>100</v>
      </c>
      <c r="G32" s="19" t="s">
        <v>180</v>
      </c>
      <c r="H32" s="64">
        <v>840</v>
      </c>
    </row>
    <row r="33" ht="101" customHeight="1" spans="1:8">
      <c r="A33" s="20" t="s">
        <v>181</v>
      </c>
      <c r="B33" s="20" t="s">
        <v>38</v>
      </c>
      <c r="C33" s="20" t="s">
        <v>182</v>
      </c>
      <c r="D33" s="20" t="s">
        <v>58</v>
      </c>
      <c r="E33" s="20" t="s">
        <v>183</v>
      </c>
      <c r="F33" s="19" t="s">
        <v>100</v>
      </c>
      <c r="G33" s="19" t="s">
        <v>184</v>
      </c>
      <c r="H33" s="64">
        <v>130</v>
      </c>
    </row>
    <row r="34" ht="79" customHeight="1" spans="1:8">
      <c r="A34" s="20" t="s">
        <v>185</v>
      </c>
      <c r="B34" s="20" t="s">
        <v>38</v>
      </c>
      <c r="C34" s="20" t="s">
        <v>186</v>
      </c>
      <c r="D34" s="20" t="s">
        <v>58</v>
      </c>
      <c r="E34" s="20" t="s">
        <v>187</v>
      </c>
      <c r="F34" s="19" t="s">
        <v>100</v>
      </c>
      <c r="G34" s="19" t="s">
        <v>188</v>
      </c>
      <c r="H34" s="64">
        <v>40</v>
      </c>
    </row>
    <row r="35" ht="96" customHeight="1" spans="1:8">
      <c r="A35" s="20" t="s">
        <v>189</v>
      </c>
      <c r="B35" s="20" t="s">
        <v>38</v>
      </c>
      <c r="C35" s="20" t="s">
        <v>190</v>
      </c>
      <c r="D35" s="20" t="s">
        <v>58</v>
      </c>
      <c r="E35" s="20" t="s">
        <v>191</v>
      </c>
      <c r="F35" s="19" t="s">
        <v>100</v>
      </c>
      <c r="G35" s="19" t="s">
        <v>192</v>
      </c>
      <c r="H35" s="64">
        <v>15</v>
      </c>
    </row>
    <row r="36" ht="114" customHeight="1" spans="1:8">
      <c r="A36" s="20" t="s">
        <v>193</v>
      </c>
      <c r="B36" s="20" t="s">
        <v>38</v>
      </c>
      <c r="C36" s="20" t="s">
        <v>123</v>
      </c>
      <c r="D36" s="20" t="s">
        <v>58</v>
      </c>
      <c r="E36" s="20" t="s">
        <v>194</v>
      </c>
      <c r="F36" s="19" t="s">
        <v>100</v>
      </c>
      <c r="G36" s="19" t="s">
        <v>195</v>
      </c>
      <c r="H36" s="64">
        <v>860</v>
      </c>
    </row>
    <row r="37" ht="94" customHeight="1" spans="1:8">
      <c r="A37" s="20" t="s">
        <v>196</v>
      </c>
      <c r="B37" s="20" t="s">
        <v>38</v>
      </c>
      <c r="C37" s="20" t="s">
        <v>123</v>
      </c>
      <c r="D37" s="20" t="s">
        <v>58</v>
      </c>
      <c r="E37" s="20" t="s">
        <v>197</v>
      </c>
      <c r="F37" s="19" t="s">
        <v>100</v>
      </c>
      <c r="G37" s="19" t="s">
        <v>198</v>
      </c>
      <c r="H37" s="64">
        <v>30</v>
      </c>
    </row>
    <row r="38" ht="159" customHeight="1" spans="1:8">
      <c r="A38" s="20" t="s">
        <v>199</v>
      </c>
      <c r="B38" s="20" t="s">
        <v>38</v>
      </c>
      <c r="C38" s="20" t="s">
        <v>200</v>
      </c>
      <c r="D38" s="20" t="s">
        <v>58</v>
      </c>
      <c r="E38" s="20" t="s">
        <v>201</v>
      </c>
      <c r="F38" s="19" t="s">
        <v>100</v>
      </c>
      <c r="G38" s="19" t="s">
        <v>202</v>
      </c>
      <c r="H38" s="64">
        <v>380</v>
      </c>
    </row>
    <row r="39" ht="137" customHeight="1" spans="1:8">
      <c r="A39" s="20" t="s">
        <v>203</v>
      </c>
      <c r="B39" s="20" t="s">
        <v>38</v>
      </c>
      <c r="C39" s="20" t="s">
        <v>204</v>
      </c>
      <c r="D39" s="20" t="s">
        <v>58</v>
      </c>
      <c r="E39" s="20" t="s">
        <v>205</v>
      </c>
      <c r="F39" s="19" t="s">
        <v>100</v>
      </c>
      <c r="G39" s="19" t="s">
        <v>206</v>
      </c>
      <c r="H39" s="64">
        <v>110</v>
      </c>
    </row>
    <row r="40" ht="88" customHeight="1" spans="1:8">
      <c r="A40" s="20" t="s">
        <v>207</v>
      </c>
      <c r="B40" s="20" t="s">
        <v>38</v>
      </c>
      <c r="C40" s="20" t="s">
        <v>169</v>
      </c>
      <c r="D40" s="20" t="s">
        <v>58</v>
      </c>
      <c r="E40" s="20" t="s">
        <v>208</v>
      </c>
      <c r="F40" s="19" t="s">
        <v>100</v>
      </c>
      <c r="G40" s="19" t="s">
        <v>209</v>
      </c>
      <c r="H40" s="64">
        <v>50</v>
      </c>
    </row>
    <row r="41" ht="88" customHeight="1" spans="1:8">
      <c r="A41" s="20" t="s">
        <v>210</v>
      </c>
      <c r="B41" s="20" t="s">
        <v>38</v>
      </c>
      <c r="C41" s="20" t="s">
        <v>127</v>
      </c>
      <c r="D41" s="20" t="s">
        <v>58</v>
      </c>
      <c r="E41" s="20" t="s">
        <v>211</v>
      </c>
      <c r="F41" s="19" t="s">
        <v>100</v>
      </c>
      <c r="G41" s="19" t="s">
        <v>212</v>
      </c>
      <c r="H41" s="64">
        <v>20</v>
      </c>
    </row>
    <row r="42" ht="135" customHeight="1" spans="1:8">
      <c r="A42" s="20" t="s">
        <v>213</v>
      </c>
      <c r="B42" s="20" t="s">
        <v>38</v>
      </c>
      <c r="C42" s="20" t="s">
        <v>123</v>
      </c>
      <c r="D42" s="20" t="s">
        <v>58</v>
      </c>
      <c r="E42" s="20" t="s">
        <v>214</v>
      </c>
      <c r="F42" s="19" t="s">
        <v>100</v>
      </c>
      <c r="G42" s="19" t="s">
        <v>215</v>
      </c>
      <c r="H42" s="64">
        <v>135</v>
      </c>
    </row>
    <row r="43" ht="53" customHeight="1" spans="1:8">
      <c r="A43" s="20" t="s">
        <v>216</v>
      </c>
      <c r="B43" s="20" t="s">
        <v>38</v>
      </c>
      <c r="C43" s="20" t="s">
        <v>217</v>
      </c>
      <c r="D43" s="20" t="s">
        <v>39</v>
      </c>
      <c r="E43" s="20" t="s">
        <v>218</v>
      </c>
      <c r="F43" s="19" t="s">
        <v>219</v>
      </c>
      <c r="G43" s="19" t="s">
        <v>220</v>
      </c>
      <c r="H43" s="64">
        <v>1350</v>
      </c>
    </row>
    <row r="44" s="28" customFormat="1" ht="104" customHeight="1" spans="1:8">
      <c r="A44" s="20" t="s">
        <v>221</v>
      </c>
      <c r="B44" s="20" t="s">
        <v>38</v>
      </c>
      <c r="C44" s="20" t="s">
        <v>222</v>
      </c>
      <c r="D44" s="20" t="s">
        <v>223</v>
      </c>
      <c r="E44" s="20" t="s">
        <v>224</v>
      </c>
      <c r="F44" s="19" t="s">
        <v>100</v>
      </c>
      <c r="G44" s="19" t="s">
        <v>225</v>
      </c>
      <c r="H44" s="64">
        <v>56.3059</v>
      </c>
    </row>
    <row r="45" s="28" customFormat="1" ht="104" customHeight="1" spans="1:8">
      <c r="A45" s="20" t="s">
        <v>226</v>
      </c>
      <c r="B45" s="20" t="s">
        <v>38</v>
      </c>
      <c r="C45" s="20" t="s">
        <v>222</v>
      </c>
      <c r="D45" s="20" t="s">
        <v>223</v>
      </c>
      <c r="E45" s="20" t="s">
        <v>227</v>
      </c>
      <c r="F45" s="19" t="s">
        <v>100</v>
      </c>
      <c r="G45" s="19" t="s">
        <v>228</v>
      </c>
      <c r="H45" s="64">
        <v>133.842812</v>
      </c>
    </row>
    <row r="46" s="28" customFormat="1" ht="104" customHeight="1" spans="1:8">
      <c r="A46" s="20" t="s">
        <v>229</v>
      </c>
      <c r="B46" s="20" t="s">
        <v>38</v>
      </c>
      <c r="C46" s="20" t="s">
        <v>200</v>
      </c>
      <c r="D46" s="20" t="s">
        <v>223</v>
      </c>
      <c r="E46" s="20" t="s">
        <v>230</v>
      </c>
      <c r="F46" s="19" t="s">
        <v>100</v>
      </c>
      <c r="G46" s="19" t="s">
        <v>231</v>
      </c>
      <c r="H46" s="64">
        <v>191.63186</v>
      </c>
    </row>
    <row r="47" s="28" customFormat="1" ht="104" customHeight="1" spans="1:8">
      <c r="A47" s="20" t="s">
        <v>232</v>
      </c>
      <c r="B47" s="20" t="s">
        <v>38</v>
      </c>
      <c r="C47" s="20" t="s">
        <v>200</v>
      </c>
      <c r="D47" s="20" t="s">
        <v>233</v>
      </c>
      <c r="E47" s="20" t="s">
        <v>234</v>
      </c>
      <c r="F47" s="19" t="s">
        <v>100</v>
      </c>
      <c r="G47" s="19" t="s">
        <v>235</v>
      </c>
      <c r="H47" s="64">
        <v>86.049199</v>
      </c>
    </row>
    <row r="48" s="28" customFormat="1" ht="104" customHeight="1" spans="1:8">
      <c r="A48" s="20" t="s">
        <v>236</v>
      </c>
      <c r="B48" s="20" t="s">
        <v>38</v>
      </c>
      <c r="C48" s="20" t="s">
        <v>200</v>
      </c>
      <c r="D48" s="20" t="s">
        <v>233</v>
      </c>
      <c r="E48" s="20" t="s">
        <v>237</v>
      </c>
      <c r="F48" s="19" t="s">
        <v>100</v>
      </c>
      <c r="G48" s="19" t="s">
        <v>238</v>
      </c>
      <c r="H48" s="64">
        <v>102.404538</v>
      </c>
    </row>
    <row r="49" s="28" customFormat="1" ht="104" customHeight="1" spans="1:8">
      <c r="A49" s="20" t="s">
        <v>239</v>
      </c>
      <c r="B49" s="20" t="s">
        <v>38</v>
      </c>
      <c r="C49" s="20" t="s">
        <v>123</v>
      </c>
      <c r="D49" s="20" t="s">
        <v>223</v>
      </c>
      <c r="E49" s="20" t="s">
        <v>240</v>
      </c>
      <c r="F49" s="19" t="s">
        <v>100</v>
      </c>
      <c r="G49" s="19" t="s">
        <v>241</v>
      </c>
      <c r="H49" s="64">
        <v>130.807359</v>
      </c>
    </row>
    <row r="50" s="28" customFormat="1" ht="104" customHeight="1" spans="1:8">
      <c r="A50" s="20" t="s">
        <v>242</v>
      </c>
      <c r="B50" s="20" t="s">
        <v>38</v>
      </c>
      <c r="C50" s="20" t="s">
        <v>123</v>
      </c>
      <c r="D50" s="20" t="s">
        <v>223</v>
      </c>
      <c r="E50" s="20" t="s">
        <v>243</v>
      </c>
      <c r="F50" s="19" t="s">
        <v>100</v>
      </c>
      <c r="G50" s="19" t="s">
        <v>244</v>
      </c>
      <c r="H50" s="64">
        <v>89.5776</v>
      </c>
    </row>
    <row r="51" s="28" customFormat="1" ht="104" customHeight="1" spans="1:8">
      <c r="A51" s="20" t="s">
        <v>245</v>
      </c>
      <c r="B51" s="20" t="s">
        <v>38</v>
      </c>
      <c r="C51" s="20" t="s">
        <v>190</v>
      </c>
      <c r="D51" s="20" t="s">
        <v>223</v>
      </c>
      <c r="E51" s="20" t="s">
        <v>246</v>
      </c>
      <c r="F51" s="19" t="s">
        <v>100</v>
      </c>
      <c r="G51" s="19" t="s">
        <v>247</v>
      </c>
      <c r="H51" s="64">
        <v>176.049339</v>
      </c>
    </row>
    <row r="52" s="28" customFormat="1" ht="104" customHeight="1" spans="1:8">
      <c r="A52" s="20" t="s">
        <v>248</v>
      </c>
      <c r="B52" s="20" t="s">
        <v>38</v>
      </c>
      <c r="C52" s="20" t="s">
        <v>249</v>
      </c>
      <c r="D52" s="20" t="s">
        <v>223</v>
      </c>
      <c r="E52" s="20" t="s">
        <v>250</v>
      </c>
      <c r="F52" s="19" t="s">
        <v>100</v>
      </c>
      <c r="G52" s="19" t="s">
        <v>251</v>
      </c>
      <c r="H52" s="64">
        <v>222.573023</v>
      </c>
    </row>
    <row r="53" s="28" customFormat="1" ht="104" customHeight="1" spans="1:8">
      <c r="A53" s="20" t="s">
        <v>252</v>
      </c>
      <c r="B53" s="20" t="s">
        <v>38</v>
      </c>
      <c r="C53" s="20" t="s">
        <v>109</v>
      </c>
      <c r="D53" s="20" t="s">
        <v>223</v>
      </c>
      <c r="E53" s="20" t="s">
        <v>253</v>
      </c>
      <c r="F53" s="19" t="s">
        <v>100</v>
      </c>
      <c r="G53" s="19" t="s">
        <v>254</v>
      </c>
      <c r="H53" s="64">
        <v>227.112241</v>
      </c>
    </row>
    <row r="54" s="28" customFormat="1" ht="104" customHeight="1" spans="1:8">
      <c r="A54" s="20" t="s">
        <v>255</v>
      </c>
      <c r="B54" s="20" t="s">
        <v>38</v>
      </c>
      <c r="C54" s="20" t="s">
        <v>127</v>
      </c>
      <c r="D54" s="20" t="s">
        <v>223</v>
      </c>
      <c r="E54" s="20" t="s">
        <v>256</v>
      </c>
      <c r="F54" s="19" t="s">
        <v>100</v>
      </c>
      <c r="G54" s="19" t="s">
        <v>257</v>
      </c>
      <c r="H54" s="64">
        <v>215.047728</v>
      </c>
    </row>
    <row r="55" s="28" customFormat="1" ht="104" customHeight="1" spans="1:8">
      <c r="A55" s="20" t="s">
        <v>258</v>
      </c>
      <c r="B55" s="20" t="s">
        <v>38</v>
      </c>
      <c r="C55" s="20" t="s">
        <v>109</v>
      </c>
      <c r="D55" s="20" t="s">
        <v>233</v>
      </c>
      <c r="E55" s="20" t="s">
        <v>259</v>
      </c>
      <c r="F55" s="19" t="s">
        <v>100</v>
      </c>
      <c r="G55" s="19" t="s">
        <v>260</v>
      </c>
      <c r="H55" s="64">
        <v>349.01804</v>
      </c>
    </row>
    <row r="56" s="28" customFormat="1" ht="104" customHeight="1" spans="1:8">
      <c r="A56" s="20" t="s">
        <v>261</v>
      </c>
      <c r="B56" s="20" t="s">
        <v>38</v>
      </c>
      <c r="C56" s="20" t="s">
        <v>262</v>
      </c>
      <c r="D56" s="20" t="s">
        <v>223</v>
      </c>
      <c r="E56" s="20" t="s">
        <v>263</v>
      </c>
      <c r="F56" s="19" t="s">
        <v>100</v>
      </c>
      <c r="G56" s="19" t="s">
        <v>264</v>
      </c>
      <c r="H56" s="64">
        <v>68.429295</v>
      </c>
    </row>
    <row r="57" s="28" customFormat="1" ht="104" customHeight="1" spans="1:8">
      <c r="A57" s="20" t="s">
        <v>265</v>
      </c>
      <c r="B57" s="20" t="s">
        <v>38</v>
      </c>
      <c r="C57" s="20" t="s">
        <v>169</v>
      </c>
      <c r="D57" s="20" t="s">
        <v>223</v>
      </c>
      <c r="E57" s="20" t="s">
        <v>266</v>
      </c>
      <c r="F57" s="19" t="s">
        <v>100</v>
      </c>
      <c r="G57" s="19" t="s">
        <v>267</v>
      </c>
      <c r="H57" s="64">
        <v>202.257852</v>
      </c>
    </row>
    <row r="58" s="28" customFormat="1" ht="104" customHeight="1" spans="1:8">
      <c r="A58" s="20" t="s">
        <v>268</v>
      </c>
      <c r="B58" s="20" t="s">
        <v>38</v>
      </c>
      <c r="C58" s="20" t="s">
        <v>222</v>
      </c>
      <c r="D58" s="20" t="s">
        <v>233</v>
      </c>
      <c r="E58" s="20" t="s">
        <v>269</v>
      </c>
      <c r="F58" s="19" t="s">
        <v>100</v>
      </c>
      <c r="G58" s="19" t="s">
        <v>270</v>
      </c>
      <c r="H58" s="64">
        <v>103.431442</v>
      </c>
    </row>
    <row r="59" s="28" customFormat="1" ht="104" customHeight="1" spans="1:8">
      <c r="A59" s="20" t="s">
        <v>271</v>
      </c>
      <c r="B59" s="20" t="s">
        <v>38</v>
      </c>
      <c r="C59" s="20" t="s">
        <v>272</v>
      </c>
      <c r="D59" s="20" t="s">
        <v>223</v>
      </c>
      <c r="E59" s="20" t="s">
        <v>273</v>
      </c>
      <c r="F59" s="19" t="s">
        <v>100</v>
      </c>
      <c r="G59" s="19" t="s">
        <v>274</v>
      </c>
      <c r="H59" s="64">
        <v>176.695846</v>
      </c>
    </row>
    <row r="60" s="28" customFormat="1" ht="104" customHeight="1" spans="1:8">
      <c r="A60" s="20" t="s">
        <v>275</v>
      </c>
      <c r="B60" s="20" t="s">
        <v>38</v>
      </c>
      <c r="C60" s="20" t="s">
        <v>249</v>
      </c>
      <c r="D60" s="20" t="s">
        <v>223</v>
      </c>
      <c r="E60" s="20" t="s">
        <v>276</v>
      </c>
      <c r="F60" s="19" t="s">
        <v>100</v>
      </c>
      <c r="G60" s="19" t="s">
        <v>277</v>
      </c>
      <c r="H60" s="64">
        <v>241.403724</v>
      </c>
    </row>
    <row r="61" s="28" customFormat="1" ht="104" customHeight="1" spans="1:8">
      <c r="A61" s="20" t="s">
        <v>278</v>
      </c>
      <c r="B61" s="20" t="s">
        <v>38</v>
      </c>
      <c r="C61" s="20" t="s">
        <v>144</v>
      </c>
      <c r="D61" s="20" t="s">
        <v>233</v>
      </c>
      <c r="E61" s="20" t="s">
        <v>279</v>
      </c>
      <c r="F61" s="19" t="s">
        <v>100</v>
      </c>
      <c r="G61" s="19" t="s">
        <v>280</v>
      </c>
      <c r="H61" s="64">
        <v>251.627941</v>
      </c>
    </row>
    <row r="62" s="28" customFormat="1" ht="104" customHeight="1" spans="1:8">
      <c r="A62" s="20" t="s">
        <v>281</v>
      </c>
      <c r="B62" s="20" t="s">
        <v>38</v>
      </c>
      <c r="C62" s="20" t="s">
        <v>282</v>
      </c>
      <c r="D62" s="20" t="s">
        <v>233</v>
      </c>
      <c r="E62" s="20" t="s">
        <v>283</v>
      </c>
      <c r="F62" s="19" t="s">
        <v>100</v>
      </c>
      <c r="G62" s="19" t="s">
        <v>284</v>
      </c>
      <c r="H62" s="64">
        <v>171.952984</v>
      </c>
    </row>
    <row r="63" s="28" customFormat="1" ht="104" customHeight="1" spans="1:8">
      <c r="A63" s="20" t="s">
        <v>285</v>
      </c>
      <c r="B63" s="20" t="s">
        <v>38</v>
      </c>
      <c r="C63" s="20" t="s">
        <v>127</v>
      </c>
      <c r="D63" s="20" t="s">
        <v>233</v>
      </c>
      <c r="E63" s="20" t="s">
        <v>286</v>
      </c>
      <c r="F63" s="19" t="s">
        <v>100</v>
      </c>
      <c r="G63" s="19" t="s">
        <v>287</v>
      </c>
      <c r="H63" s="64">
        <v>188.843845</v>
      </c>
    </row>
    <row r="64" s="28" customFormat="1" ht="104" customHeight="1" spans="1:8">
      <c r="A64" s="20" t="s">
        <v>288</v>
      </c>
      <c r="B64" s="20" t="s">
        <v>38</v>
      </c>
      <c r="C64" s="20" t="s">
        <v>204</v>
      </c>
      <c r="D64" s="20" t="s">
        <v>233</v>
      </c>
      <c r="E64" s="20" t="s">
        <v>289</v>
      </c>
      <c r="F64" s="19" t="s">
        <v>100</v>
      </c>
      <c r="G64" s="19" t="s">
        <v>290</v>
      </c>
      <c r="H64" s="64">
        <v>47.510163</v>
      </c>
    </row>
    <row r="65" s="28" customFormat="1" ht="104" customHeight="1" spans="1:8">
      <c r="A65" s="20" t="s">
        <v>291</v>
      </c>
      <c r="B65" s="20" t="s">
        <v>38</v>
      </c>
      <c r="C65" s="20" t="s">
        <v>134</v>
      </c>
      <c r="D65" s="20" t="s">
        <v>233</v>
      </c>
      <c r="E65" s="20" t="s">
        <v>292</v>
      </c>
      <c r="F65" s="19" t="s">
        <v>100</v>
      </c>
      <c r="G65" s="19" t="s">
        <v>293</v>
      </c>
      <c r="H65" s="64">
        <v>173.239828</v>
      </c>
    </row>
    <row r="66" s="28" customFormat="1" ht="104" customHeight="1" spans="1:8">
      <c r="A66" s="20" t="s">
        <v>294</v>
      </c>
      <c r="B66" s="20" t="s">
        <v>38</v>
      </c>
      <c r="C66" s="20" t="s">
        <v>127</v>
      </c>
      <c r="D66" s="20" t="s">
        <v>39</v>
      </c>
      <c r="E66" s="20" t="s">
        <v>295</v>
      </c>
      <c r="F66" s="19" t="s">
        <v>100</v>
      </c>
      <c r="G66" s="19" t="s">
        <v>296</v>
      </c>
      <c r="H66" s="64">
        <v>122.418109</v>
      </c>
    </row>
    <row r="67" s="28" customFormat="1" ht="99" customHeight="1" spans="1:8">
      <c r="A67" s="20" t="s">
        <v>297</v>
      </c>
      <c r="B67" s="20" t="s">
        <v>38</v>
      </c>
      <c r="C67" s="20" t="s">
        <v>298</v>
      </c>
      <c r="D67" s="20" t="s">
        <v>233</v>
      </c>
      <c r="E67" s="20" t="s">
        <v>299</v>
      </c>
      <c r="F67" s="19" t="s">
        <v>100</v>
      </c>
      <c r="G67" s="19" t="s">
        <v>300</v>
      </c>
      <c r="H67" s="64">
        <v>351.769332</v>
      </c>
    </row>
    <row r="68" s="28" customFormat="1" ht="99" customHeight="1" spans="1:8">
      <c r="A68" s="20" t="s">
        <v>301</v>
      </c>
      <c r="B68" s="20" t="s">
        <v>38</v>
      </c>
      <c r="C68" s="20" t="s">
        <v>302</v>
      </c>
      <c r="D68" s="20" t="s">
        <v>58</v>
      </c>
      <c r="E68" s="20" t="s">
        <v>303</v>
      </c>
      <c r="F68" s="19" t="s">
        <v>100</v>
      </c>
      <c r="G68" s="19" t="s">
        <v>304</v>
      </c>
      <c r="H68" s="64">
        <v>560</v>
      </c>
    </row>
    <row r="69" s="28" customFormat="1" ht="95" customHeight="1" spans="1:8">
      <c r="A69" s="20" t="s">
        <v>305</v>
      </c>
      <c r="B69" s="20" t="s">
        <v>38</v>
      </c>
      <c r="C69" s="20" t="s">
        <v>306</v>
      </c>
      <c r="D69" s="20" t="s">
        <v>58</v>
      </c>
      <c r="E69" s="20" t="s">
        <v>307</v>
      </c>
      <c r="F69" s="19" t="s">
        <v>100</v>
      </c>
      <c r="G69" s="19" t="s">
        <v>308</v>
      </c>
      <c r="H69" s="64">
        <v>210</v>
      </c>
    </row>
    <row r="70" s="28" customFormat="1" ht="127" customHeight="1" spans="1:8">
      <c r="A70" s="20" t="s">
        <v>309</v>
      </c>
      <c r="B70" s="20" t="s">
        <v>38</v>
      </c>
      <c r="C70" s="20" t="s">
        <v>310</v>
      </c>
      <c r="D70" s="20" t="s">
        <v>58</v>
      </c>
      <c r="E70" s="20" t="s">
        <v>311</v>
      </c>
      <c r="F70" s="19" t="s">
        <v>100</v>
      </c>
      <c r="G70" s="19" t="s">
        <v>312</v>
      </c>
      <c r="H70" s="64">
        <v>140</v>
      </c>
    </row>
    <row r="71" s="28" customFormat="1" ht="110" customHeight="1" spans="1:8">
      <c r="A71" s="20" t="s">
        <v>313</v>
      </c>
      <c r="B71" s="20" t="s">
        <v>38</v>
      </c>
      <c r="C71" s="20" t="s">
        <v>314</v>
      </c>
      <c r="D71" s="20" t="s">
        <v>58</v>
      </c>
      <c r="E71" s="20" t="s">
        <v>315</v>
      </c>
      <c r="F71" s="19" t="s">
        <v>100</v>
      </c>
      <c r="G71" s="19" t="s">
        <v>316</v>
      </c>
      <c r="H71" s="64">
        <v>350</v>
      </c>
    </row>
    <row r="72" s="28" customFormat="1" ht="95" customHeight="1" spans="1:8">
      <c r="A72" s="20" t="s">
        <v>317</v>
      </c>
      <c r="B72" s="20" t="s">
        <v>38</v>
      </c>
      <c r="C72" s="20" t="s">
        <v>318</v>
      </c>
      <c r="D72" s="20" t="s">
        <v>58</v>
      </c>
      <c r="E72" s="20" t="s">
        <v>319</v>
      </c>
      <c r="F72" s="19" t="s">
        <v>100</v>
      </c>
      <c r="G72" s="19" t="s">
        <v>320</v>
      </c>
      <c r="H72" s="64">
        <v>280</v>
      </c>
    </row>
    <row r="73" s="28" customFormat="1" ht="114" customHeight="1" spans="1:8">
      <c r="A73" s="20" t="s">
        <v>321</v>
      </c>
      <c r="B73" s="20" t="s">
        <v>38</v>
      </c>
      <c r="C73" s="20" t="s">
        <v>322</v>
      </c>
      <c r="D73" s="20" t="s">
        <v>58</v>
      </c>
      <c r="E73" s="20" t="s">
        <v>323</v>
      </c>
      <c r="F73" s="19" t="s">
        <v>100</v>
      </c>
      <c r="G73" s="20" t="s">
        <v>324</v>
      </c>
      <c r="H73" s="64">
        <v>20</v>
      </c>
    </row>
    <row r="74" s="28" customFormat="1" ht="103" customHeight="1" spans="1:8">
      <c r="A74" s="20" t="s">
        <v>325</v>
      </c>
      <c r="B74" s="20" t="s">
        <v>38</v>
      </c>
      <c r="C74" s="20" t="s">
        <v>127</v>
      </c>
      <c r="D74" s="20" t="s">
        <v>58</v>
      </c>
      <c r="E74" s="20" t="s">
        <v>326</v>
      </c>
      <c r="F74" s="19" t="s">
        <v>100</v>
      </c>
      <c r="G74" s="20" t="s">
        <v>327</v>
      </c>
      <c r="H74" s="64">
        <v>115</v>
      </c>
    </row>
    <row r="75" s="28" customFormat="1" ht="103" customHeight="1" spans="1:8">
      <c r="A75" s="20" t="s">
        <v>328</v>
      </c>
      <c r="B75" s="20" t="s">
        <v>38</v>
      </c>
      <c r="C75" s="20" t="s">
        <v>123</v>
      </c>
      <c r="D75" s="20" t="s">
        <v>58</v>
      </c>
      <c r="E75" s="20" t="s">
        <v>329</v>
      </c>
      <c r="F75" s="19" t="s">
        <v>100</v>
      </c>
      <c r="G75" s="20" t="s">
        <v>330</v>
      </c>
      <c r="H75" s="64">
        <v>15</v>
      </c>
    </row>
    <row r="76" s="28" customFormat="1" ht="103" customHeight="1" spans="1:8">
      <c r="A76" s="20" t="s">
        <v>331</v>
      </c>
      <c r="B76" s="20" t="s">
        <v>38</v>
      </c>
      <c r="C76" s="20" t="s">
        <v>332</v>
      </c>
      <c r="D76" s="20" t="s">
        <v>58</v>
      </c>
      <c r="E76" s="20" t="s">
        <v>333</v>
      </c>
      <c r="F76" s="19" t="s">
        <v>100</v>
      </c>
      <c r="G76" s="20" t="s">
        <v>334</v>
      </c>
      <c r="H76" s="64">
        <v>40</v>
      </c>
    </row>
    <row r="77" s="28" customFormat="1" ht="103" customHeight="1" spans="1:8">
      <c r="A77" s="20" t="s">
        <v>335</v>
      </c>
      <c r="B77" s="20" t="s">
        <v>38</v>
      </c>
      <c r="C77" s="20" t="s">
        <v>127</v>
      </c>
      <c r="D77" s="20" t="s">
        <v>58</v>
      </c>
      <c r="E77" s="20" t="s">
        <v>336</v>
      </c>
      <c r="F77" s="19" t="s">
        <v>100</v>
      </c>
      <c r="G77" s="20" t="s">
        <v>337</v>
      </c>
      <c r="H77" s="64">
        <v>300</v>
      </c>
    </row>
    <row r="78" s="28" customFormat="1" ht="103" customHeight="1" spans="1:8">
      <c r="A78" s="20" t="s">
        <v>338</v>
      </c>
      <c r="B78" s="20" t="s">
        <v>38</v>
      </c>
      <c r="C78" s="20" t="s">
        <v>123</v>
      </c>
      <c r="D78" s="20" t="s">
        <v>58</v>
      </c>
      <c r="E78" s="20" t="s">
        <v>339</v>
      </c>
      <c r="F78" s="19" t="s">
        <v>100</v>
      </c>
      <c r="G78" s="20" t="s">
        <v>340</v>
      </c>
      <c r="H78" s="64">
        <v>35</v>
      </c>
    </row>
    <row r="79" s="28" customFormat="1" ht="103" customHeight="1" spans="1:8">
      <c r="A79" s="20" t="s">
        <v>341</v>
      </c>
      <c r="B79" s="20" t="s">
        <v>38</v>
      </c>
      <c r="C79" s="20" t="s">
        <v>169</v>
      </c>
      <c r="D79" s="20" t="s">
        <v>58</v>
      </c>
      <c r="E79" s="20" t="s">
        <v>342</v>
      </c>
      <c r="F79" s="19" t="s">
        <v>100</v>
      </c>
      <c r="G79" s="20" t="s">
        <v>343</v>
      </c>
      <c r="H79" s="64">
        <v>9.5</v>
      </c>
    </row>
    <row r="80" s="28" customFormat="1" ht="103" customHeight="1" spans="1:8">
      <c r="A80" s="20" t="s">
        <v>344</v>
      </c>
      <c r="B80" s="20" t="s">
        <v>38</v>
      </c>
      <c r="C80" s="20" t="s">
        <v>123</v>
      </c>
      <c r="D80" s="20" t="s">
        <v>58</v>
      </c>
      <c r="E80" s="20" t="s">
        <v>345</v>
      </c>
      <c r="F80" s="19" t="s">
        <v>100</v>
      </c>
      <c r="G80" s="20" t="s">
        <v>346</v>
      </c>
      <c r="H80" s="64">
        <v>145.5</v>
      </c>
    </row>
    <row r="81" s="28" customFormat="1" ht="103" customHeight="1" spans="1:8">
      <c r="A81" s="20" t="s">
        <v>347</v>
      </c>
      <c r="B81" s="20" t="s">
        <v>38</v>
      </c>
      <c r="C81" s="20" t="s">
        <v>332</v>
      </c>
      <c r="D81" s="20" t="s">
        <v>58</v>
      </c>
      <c r="E81" s="20" t="s">
        <v>348</v>
      </c>
      <c r="F81" s="19" t="s">
        <v>100</v>
      </c>
      <c r="G81" s="20" t="s">
        <v>349</v>
      </c>
      <c r="H81" s="64">
        <v>70</v>
      </c>
    </row>
    <row r="82" s="28" customFormat="1" ht="75" customHeight="1" spans="1:8">
      <c r="A82" s="20" t="s">
        <v>350</v>
      </c>
      <c r="B82" s="20" t="s">
        <v>38</v>
      </c>
      <c r="C82" s="20" t="s">
        <v>322</v>
      </c>
      <c r="D82" s="20" t="s">
        <v>58</v>
      </c>
      <c r="E82" s="20" t="s">
        <v>351</v>
      </c>
      <c r="F82" s="19" t="s">
        <v>100</v>
      </c>
      <c r="G82" s="20" t="s">
        <v>352</v>
      </c>
      <c r="H82" s="64">
        <v>50</v>
      </c>
    </row>
    <row r="83" s="28" customFormat="1" ht="118" customHeight="1" spans="1:8">
      <c r="A83" s="20" t="s">
        <v>353</v>
      </c>
      <c r="B83" s="20" t="s">
        <v>38</v>
      </c>
      <c r="C83" s="20" t="s">
        <v>322</v>
      </c>
      <c r="D83" s="20" t="s">
        <v>39</v>
      </c>
      <c r="E83" s="20" t="s">
        <v>354</v>
      </c>
      <c r="F83" s="20" t="s">
        <v>100</v>
      </c>
      <c r="G83" s="20" t="s">
        <v>355</v>
      </c>
      <c r="H83" s="64">
        <v>150</v>
      </c>
    </row>
    <row r="84" s="28" customFormat="1" ht="145" customHeight="1" spans="1:8">
      <c r="A84" s="20" t="s">
        <v>356</v>
      </c>
      <c r="B84" s="20" t="s">
        <v>38</v>
      </c>
      <c r="C84" s="20" t="s">
        <v>322</v>
      </c>
      <c r="D84" s="20" t="s">
        <v>39</v>
      </c>
      <c r="E84" s="20" t="s">
        <v>357</v>
      </c>
      <c r="F84" s="20" t="s">
        <v>100</v>
      </c>
      <c r="G84" s="20" t="s">
        <v>358</v>
      </c>
      <c r="H84" s="64">
        <v>275</v>
      </c>
    </row>
    <row r="85" s="28" customFormat="1" ht="145" customHeight="1" spans="1:8">
      <c r="A85" s="20" t="s">
        <v>359</v>
      </c>
      <c r="B85" s="20" t="s">
        <v>38</v>
      </c>
      <c r="C85" s="20" t="s">
        <v>322</v>
      </c>
      <c r="D85" s="20" t="s">
        <v>39</v>
      </c>
      <c r="E85" s="20" t="s">
        <v>360</v>
      </c>
      <c r="F85" s="20" t="s">
        <v>100</v>
      </c>
      <c r="G85" s="20" t="s">
        <v>361</v>
      </c>
      <c r="H85" s="64">
        <v>274</v>
      </c>
    </row>
    <row r="86" s="28" customFormat="1" ht="145" customHeight="1" spans="1:8">
      <c r="A86" s="20" t="s">
        <v>362</v>
      </c>
      <c r="B86" s="20" t="s">
        <v>38</v>
      </c>
      <c r="C86" s="20" t="s">
        <v>322</v>
      </c>
      <c r="D86" s="20" t="s">
        <v>39</v>
      </c>
      <c r="E86" s="20" t="s">
        <v>363</v>
      </c>
      <c r="F86" s="20" t="s">
        <v>100</v>
      </c>
      <c r="G86" s="20" t="s">
        <v>364</v>
      </c>
      <c r="H86" s="64">
        <v>120</v>
      </c>
    </row>
    <row r="87" s="28" customFormat="1" ht="145" customHeight="1" spans="1:8">
      <c r="A87" s="20" t="s">
        <v>365</v>
      </c>
      <c r="B87" s="20" t="s">
        <v>38</v>
      </c>
      <c r="C87" s="20" t="s">
        <v>322</v>
      </c>
      <c r="D87" s="20" t="s">
        <v>39</v>
      </c>
      <c r="E87" s="20" t="s">
        <v>366</v>
      </c>
      <c r="F87" s="20" t="s">
        <v>100</v>
      </c>
      <c r="G87" s="20" t="s">
        <v>367</v>
      </c>
      <c r="H87" s="64">
        <v>126</v>
      </c>
    </row>
    <row r="88" s="28" customFormat="1" ht="145" customHeight="1" spans="1:8">
      <c r="A88" s="20" t="s">
        <v>368</v>
      </c>
      <c r="B88" s="20" t="s">
        <v>38</v>
      </c>
      <c r="C88" s="20" t="s">
        <v>322</v>
      </c>
      <c r="D88" s="20" t="s">
        <v>39</v>
      </c>
      <c r="E88" s="20" t="s">
        <v>369</v>
      </c>
      <c r="F88" s="20" t="s">
        <v>100</v>
      </c>
      <c r="G88" s="20" t="s">
        <v>370</v>
      </c>
      <c r="H88" s="64">
        <v>229</v>
      </c>
    </row>
    <row r="89" s="28" customFormat="1" ht="145" customHeight="1" spans="1:8">
      <c r="A89" s="20" t="s">
        <v>371</v>
      </c>
      <c r="B89" s="20" t="s">
        <v>38</v>
      </c>
      <c r="C89" s="20" t="s">
        <v>322</v>
      </c>
      <c r="D89" s="20" t="s">
        <v>39</v>
      </c>
      <c r="E89" s="20" t="s">
        <v>372</v>
      </c>
      <c r="F89" s="20" t="s">
        <v>100</v>
      </c>
      <c r="G89" s="20" t="s">
        <v>373</v>
      </c>
      <c r="H89" s="64">
        <v>228</v>
      </c>
    </row>
    <row r="90" s="28" customFormat="1" ht="116" customHeight="1" spans="1:8">
      <c r="A90" s="20" t="s">
        <v>374</v>
      </c>
      <c r="B90" s="20" t="s">
        <v>38</v>
      </c>
      <c r="C90" s="20" t="s">
        <v>322</v>
      </c>
      <c r="D90" s="20" t="s">
        <v>39</v>
      </c>
      <c r="E90" s="20" t="s">
        <v>375</v>
      </c>
      <c r="F90" s="20" t="s">
        <v>100</v>
      </c>
      <c r="G90" s="20" t="s">
        <v>376</v>
      </c>
      <c r="H90" s="64">
        <v>247</v>
      </c>
    </row>
    <row r="91" s="28" customFormat="1" ht="116" customHeight="1" spans="1:8">
      <c r="A91" s="20" t="s">
        <v>377</v>
      </c>
      <c r="B91" s="20" t="s">
        <v>38</v>
      </c>
      <c r="C91" s="20" t="s">
        <v>322</v>
      </c>
      <c r="D91" s="20" t="s">
        <v>39</v>
      </c>
      <c r="E91" s="20" t="s">
        <v>378</v>
      </c>
      <c r="F91" s="20" t="s">
        <v>100</v>
      </c>
      <c r="G91" s="20" t="s">
        <v>379</v>
      </c>
      <c r="H91" s="64">
        <v>170</v>
      </c>
    </row>
    <row r="92" s="28" customFormat="1" ht="120" customHeight="1" spans="1:8">
      <c r="A92" s="20" t="s">
        <v>380</v>
      </c>
      <c r="B92" s="20" t="s">
        <v>38</v>
      </c>
      <c r="C92" s="20" t="s">
        <v>322</v>
      </c>
      <c r="D92" s="20" t="s">
        <v>39</v>
      </c>
      <c r="E92" s="20" t="s">
        <v>381</v>
      </c>
      <c r="F92" s="20" t="s">
        <v>100</v>
      </c>
      <c r="G92" s="20" t="s">
        <v>382</v>
      </c>
      <c r="H92" s="64">
        <v>133</v>
      </c>
    </row>
    <row r="93" s="28" customFormat="1" ht="135" customHeight="1" spans="1:8">
      <c r="A93" s="20" t="s">
        <v>383</v>
      </c>
      <c r="B93" s="20" t="s">
        <v>38</v>
      </c>
      <c r="C93" s="20" t="s">
        <v>322</v>
      </c>
      <c r="D93" s="20" t="s">
        <v>39</v>
      </c>
      <c r="E93" s="20" t="s">
        <v>384</v>
      </c>
      <c r="F93" s="20" t="s">
        <v>100</v>
      </c>
      <c r="G93" s="20" t="s">
        <v>385</v>
      </c>
      <c r="H93" s="64">
        <v>93</v>
      </c>
    </row>
    <row r="94" s="28" customFormat="1" ht="102" customHeight="1" spans="1:8">
      <c r="A94" s="20" t="s">
        <v>386</v>
      </c>
      <c r="B94" s="20" t="s">
        <v>38</v>
      </c>
      <c r="C94" s="20" t="s">
        <v>322</v>
      </c>
      <c r="D94" s="20" t="s">
        <v>39</v>
      </c>
      <c r="E94" s="20" t="s">
        <v>387</v>
      </c>
      <c r="F94" s="20" t="s">
        <v>100</v>
      </c>
      <c r="G94" s="20" t="s">
        <v>388</v>
      </c>
      <c r="H94" s="64">
        <v>50</v>
      </c>
    </row>
    <row r="95" s="28" customFormat="1" ht="30" customHeight="1" spans="1:8">
      <c r="A95" s="60" t="s">
        <v>389</v>
      </c>
      <c r="B95" s="35"/>
      <c r="C95" s="35"/>
      <c r="D95" s="35"/>
      <c r="E95" s="35"/>
      <c r="F95" s="35"/>
      <c r="G95" s="61"/>
      <c r="H95" s="62">
        <f>SUM(H96:H110)</f>
        <v>928</v>
      </c>
    </row>
    <row r="96" ht="105" customHeight="1" spans="1:8">
      <c r="A96" s="20" t="s">
        <v>390</v>
      </c>
      <c r="B96" s="20" t="s">
        <v>43</v>
      </c>
      <c r="C96" s="20" t="s">
        <v>123</v>
      </c>
      <c r="D96" s="20" t="s">
        <v>44</v>
      </c>
      <c r="E96" s="20" t="s">
        <v>391</v>
      </c>
      <c r="F96" s="19" t="s">
        <v>100</v>
      </c>
      <c r="G96" s="19" t="s">
        <v>392</v>
      </c>
      <c r="H96" s="64">
        <v>141.8955</v>
      </c>
    </row>
    <row r="97" ht="105" customHeight="1" spans="1:8">
      <c r="A97" s="20" t="s">
        <v>393</v>
      </c>
      <c r="B97" s="20" t="s">
        <v>43</v>
      </c>
      <c r="C97" s="20" t="s">
        <v>200</v>
      </c>
      <c r="D97" s="20" t="s">
        <v>44</v>
      </c>
      <c r="E97" s="20" t="s">
        <v>394</v>
      </c>
      <c r="F97" s="19" t="s">
        <v>100</v>
      </c>
      <c r="G97" s="19" t="s">
        <v>395</v>
      </c>
      <c r="H97" s="64">
        <v>25.2215</v>
      </c>
    </row>
    <row r="98" ht="105" customHeight="1" spans="1:8">
      <c r="A98" s="20" t="s">
        <v>396</v>
      </c>
      <c r="B98" s="20" t="s">
        <v>43</v>
      </c>
      <c r="C98" s="20" t="s">
        <v>200</v>
      </c>
      <c r="D98" s="20" t="s">
        <v>44</v>
      </c>
      <c r="E98" s="20" t="s">
        <v>397</v>
      </c>
      <c r="F98" s="19" t="s">
        <v>100</v>
      </c>
      <c r="G98" s="19" t="s">
        <v>398</v>
      </c>
      <c r="H98" s="64">
        <v>92.1152</v>
      </c>
    </row>
    <row r="99" ht="105" customHeight="1" spans="1:8">
      <c r="A99" s="20" t="s">
        <v>399</v>
      </c>
      <c r="B99" s="20" t="s">
        <v>43</v>
      </c>
      <c r="C99" s="20" t="s">
        <v>109</v>
      </c>
      <c r="D99" s="20" t="s">
        <v>44</v>
      </c>
      <c r="E99" s="20" t="s">
        <v>400</v>
      </c>
      <c r="F99" s="19" t="s">
        <v>100</v>
      </c>
      <c r="G99" s="19" t="s">
        <v>401</v>
      </c>
      <c r="H99" s="64">
        <v>90.4269</v>
      </c>
    </row>
    <row r="100" ht="105" customHeight="1" spans="1:8">
      <c r="A100" s="20" t="s">
        <v>402</v>
      </c>
      <c r="B100" s="20" t="s">
        <v>43</v>
      </c>
      <c r="C100" s="20" t="s">
        <v>190</v>
      </c>
      <c r="D100" s="20" t="s">
        <v>44</v>
      </c>
      <c r="E100" s="20" t="s">
        <v>403</v>
      </c>
      <c r="F100" s="19" t="s">
        <v>100</v>
      </c>
      <c r="G100" s="19" t="s">
        <v>404</v>
      </c>
      <c r="H100" s="64">
        <v>78.9527</v>
      </c>
    </row>
    <row r="101" ht="105" customHeight="1" spans="1:8">
      <c r="A101" s="20" t="s">
        <v>405</v>
      </c>
      <c r="B101" s="20" t="s">
        <v>43</v>
      </c>
      <c r="C101" s="20" t="s">
        <v>406</v>
      </c>
      <c r="D101" s="20" t="s">
        <v>44</v>
      </c>
      <c r="E101" s="20" t="s">
        <v>407</v>
      </c>
      <c r="F101" s="19" t="s">
        <v>100</v>
      </c>
      <c r="G101" s="19" t="s">
        <v>408</v>
      </c>
      <c r="H101" s="64">
        <v>30.9233</v>
      </c>
    </row>
    <row r="102" ht="105" customHeight="1" spans="1:8">
      <c r="A102" s="20" t="s">
        <v>409</v>
      </c>
      <c r="B102" s="20" t="s">
        <v>43</v>
      </c>
      <c r="C102" s="20" t="s">
        <v>169</v>
      </c>
      <c r="D102" s="20" t="s">
        <v>44</v>
      </c>
      <c r="E102" s="20" t="s">
        <v>410</v>
      </c>
      <c r="F102" s="19" t="s">
        <v>100</v>
      </c>
      <c r="G102" s="19" t="s">
        <v>411</v>
      </c>
      <c r="H102" s="64">
        <v>64.0944</v>
      </c>
    </row>
    <row r="103" ht="105" customHeight="1" spans="1:8">
      <c r="A103" s="20" t="s">
        <v>412</v>
      </c>
      <c r="B103" s="20" t="s">
        <v>43</v>
      </c>
      <c r="C103" s="20" t="s">
        <v>413</v>
      </c>
      <c r="D103" s="20" t="s">
        <v>44</v>
      </c>
      <c r="E103" s="20" t="s">
        <v>414</v>
      </c>
      <c r="F103" s="19" t="s">
        <v>100</v>
      </c>
      <c r="G103" s="19" t="s">
        <v>415</v>
      </c>
      <c r="H103" s="64">
        <v>46.4986</v>
      </c>
    </row>
    <row r="104" ht="105" customHeight="1" spans="1:8">
      <c r="A104" s="20" t="s">
        <v>416</v>
      </c>
      <c r="B104" s="20" t="s">
        <v>43</v>
      </c>
      <c r="C104" s="20" t="s">
        <v>282</v>
      </c>
      <c r="D104" s="20" t="s">
        <v>44</v>
      </c>
      <c r="E104" s="20" t="s">
        <v>417</v>
      </c>
      <c r="F104" s="19" t="s">
        <v>100</v>
      </c>
      <c r="G104" s="19" t="s">
        <v>418</v>
      </c>
      <c r="H104" s="64">
        <v>77.0889</v>
      </c>
    </row>
    <row r="105" ht="105" customHeight="1" spans="1:8">
      <c r="A105" s="20" t="s">
        <v>419</v>
      </c>
      <c r="B105" s="20" t="s">
        <v>43</v>
      </c>
      <c r="C105" s="20" t="s">
        <v>262</v>
      </c>
      <c r="D105" s="20" t="s">
        <v>44</v>
      </c>
      <c r="E105" s="20" t="s">
        <v>420</v>
      </c>
      <c r="F105" s="19" t="s">
        <v>100</v>
      </c>
      <c r="G105" s="19" t="s">
        <v>421</v>
      </c>
      <c r="H105" s="64">
        <v>33.0408</v>
      </c>
    </row>
    <row r="106" ht="105" customHeight="1" spans="1:8">
      <c r="A106" s="20" t="s">
        <v>422</v>
      </c>
      <c r="B106" s="20" t="s">
        <v>43</v>
      </c>
      <c r="C106" s="20" t="s">
        <v>262</v>
      </c>
      <c r="D106" s="20" t="s">
        <v>44</v>
      </c>
      <c r="E106" s="20" t="s">
        <v>423</v>
      </c>
      <c r="F106" s="19" t="s">
        <v>100</v>
      </c>
      <c r="G106" s="19" t="s">
        <v>424</v>
      </c>
      <c r="H106" s="64">
        <v>57.5254</v>
      </c>
    </row>
    <row r="107" ht="105" customHeight="1" spans="1:8">
      <c r="A107" s="20" t="s">
        <v>425</v>
      </c>
      <c r="B107" s="20" t="s">
        <v>43</v>
      </c>
      <c r="C107" s="20" t="s">
        <v>186</v>
      </c>
      <c r="D107" s="20" t="s">
        <v>44</v>
      </c>
      <c r="E107" s="20" t="s">
        <v>426</v>
      </c>
      <c r="F107" s="19" t="s">
        <v>100</v>
      </c>
      <c r="G107" s="19" t="s">
        <v>427</v>
      </c>
      <c r="H107" s="64">
        <v>69.2168</v>
      </c>
    </row>
    <row r="108" ht="215" customHeight="1" spans="1:8">
      <c r="A108" s="20" t="s">
        <v>428</v>
      </c>
      <c r="B108" s="20" t="s">
        <v>43</v>
      </c>
      <c r="C108" s="20" t="s">
        <v>123</v>
      </c>
      <c r="D108" s="20" t="s">
        <v>44</v>
      </c>
      <c r="E108" s="20" t="s">
        <v>429</v>
      </c>
      <c r="F108" s="19" t="s">
        <v>100</v>
      </c>
      <c r="G108" s="19" t="s">
        <v>430</v>
      </c>
      <c r="H108" s="64">
        <v>5</v>
      </c>
    </row>
    <row r="109" ht="102" customHeight="1" spans="1:8">
      <c r="A109" s="20" t="s">
        <v>431</v>
      </c>
      <c r="B109" s="20" t="s">
        <v>43</v>
      </c>
      <c r="C109" s="20" t="s">
        <v>332</v>
      </c>
      <c r="D109" s="20" t="s">
        <v>44</v>
      </c>
      <c r="E109" s="20" t="s">
        <v>432</v>
      </c>
      <c r="F109" s="19" t="s">
        <v>100</v>
      </c>
      <c r="G109" s="20" t="s">
        <v>433</v>
      </c>
      <c r="H109" s="64">
        <v>70</v>
      </c>
    </row>
    <row r="110" ht="102" customHeight="1" spans="1:8">
      <c r="A110" s="20" t="s">
        <v>434</v>
      </c>
      <c r="B110" s="20" t="s">
        <v>43</v>
      </c>
      <c r="C110" s="20" t="s">
        <v>127</v>
      </c>
      <c r="D110" s="20" t="s">
        <v>44</v>
      </c>
      <c r="E110" s="20" t="s">
        <v>435</v>
      </c>
      <c r="F110" s="19" t="s">
        <v>100</v>
      </c>
      <c r="G110" s="20" t="s">
        <v>436</v>
      </c>
      <c r="H110" s="64">
        <v>46</v>
      </c>
    </row>
  </sheetData>
  <autoFilter xmlns:etc="http://www.wps.cn/officeDocument/2017/etCustomData" ref="A4:H110" etc:filterBottomFollowUsedRange="0">
    <extLst/>
  </autoFilter>
  <mergeCells count="3">
    <mergeCell ref="A2:H2"/>
    <mergeCell ref="A3:D3"/>
    <mergeCell ref="E3:F3"/>
  </mergeCells>
  <printOptions horizontalCentered="1"/>
  <pageMargins left="0.354166666666667" right="0.236111111111111" top="0.511805555555556" bottom="0.393055555555556" header="0.354166666666667" footer="0.196527777777778"/>
  <pageSetup paperSize="9" scale="82"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showZeros="0" workbookViewId="0">
      <pane ySplit="5" topLeftCell="A87" activePane="bottomLeft" state="frozen"/>
      <selection/>
      <selection pane="bottomLeft" activeCell="A48" sqref="$A48:$XFD50"/>
    </sheetView>
  </sheetViews>
  <sheetFormatPr defaultColWidth="9" defaultRowHeight="13.5"/>
  <cols>
    <col min="1" max="1" width="22.375" style="29" customWidth="1"/>
    <col min="2" max="2" width="9.625" style="30" customWidth="1"/>
    <col min="3" max="3" width="13.25" style="31" customWidth="1"/>
    <col min="4" max="4" width="6.5" style="31" customWidth="1"/>
    <col min="5" max="5" width="6.75" style="31" customWidth="1"/>
    <col min="6" max="6" width="14.625" style="31" customWidth="1"/>
    <col min="7" max="7" width="27.875" style="31" customWidth="1"/>
    <col min="8" max="8" width="46.625" style="31" customWidth="1"/>
    <col min="9" max="9" width="11" style="31" customWidth="1"/>
    <col min="10" max="10" width="12.625" style="32" customWidth="1"/>
    <col min="11" max="16384" width="9" style="24"/>
  </cols>
  <sheetData>
    <row r="1" s="24" customFormat="1" ht="25.5" spans="1:10">
      <c r="A1" s="33" t="s">
        <v>437</v>
      </c>
      <c r="B1" s="30"/>
      <c r="C1" s="31"/>
      <c r="D1" s="31"/>
      <c r="E1" s="31"/>
      <c r="F1" s="31"/>
      <c r="G1" s="31"/>
      <c r="H1" s="31"/>
      <c r="I1" s="31"/>
      <c r="J1" s="39"/>
    </row>
    <row r="2" s="24" customFormat="1" ht="25.5" customHeight="1" spans="1:10">
      <c r="A2" s="5" t="s">
        <v>438</v>
      </c>
      <c r="B2" s="5"/>
      <c r="C2" s="5"/>
      <c r="D2" s="5"/>
      <c r="E2" s="5"/>
      <c r="F2" s="5"/>
      <c r="G2" s="5"/>
      <c r="H2" s="5"/>
      <c r="I2" s="5"/>
      <c r="J2" s="5"/>
    </row>
    <row r="3" s="24" customFormat="1" ht="30.75" customHeight="1" spans="1:10">
      <c r="A3" s="7" t="s">
        <v>2</v>
      </c>
      <c r="B3" s="7"/>
      <c r="C3" s="7"/>
      <c r="D3" s="7"/>
      <c r="E3" s="7"/>
      <c r="F3" s="34"/>
      <c r="G3" s="34" t="s">
        <v>3</v>
      </c>
      <c r="H3" s="34"/>
      <c r="I3" s="34"/>
      <c r="J3" s="40" t="s">
        <v>4</v>
      </c>
    </row>
    <row r="4" s="24" customFormat="1" ht="48" customHeight="1" spans="1:10">
      <c r="A4" s="35" t="s">
        <v>6</v>
      </c>
      <c r="B4" s="35" t="s">
        <v>93</v>
      </c>
      <c r="C4" s="35" t="s">
        <v>8</v>
      </c>
      <c r="D4" s="35" t="s">
        <v>439</v>
      </c>
      <c r="E4" s="35" t="s">
        <v>440</v>
      </c>
      <c r="F4" s="35" t="s">
        <v>9</v>
      </c>
      <c r="G4" s="35" t="s">
        <v>94</v>
      </c>
      <c r="H4" s="35" t="s">
        <v>12</v>
      </c>
      <c r="I4" s="35" t="s">
        <v>11</v>
      </c>
      <c r="J4" s="41" t="s">
        <v>96</v>
      </c>
    </row>
    <row r="5" s="25" customFormat="1" ht="30" customHeight="1" spans="1:10">
      <c r="A5" s="35" t="s">
        <v>36</v>
      </c>
      <c r="B5" s="35"/>
      <c r="C5" s="35"/>
      <c r="D5" s="35"/>
      <c r="E5" s="35"/>
      <c r="F5" s="35"/>
      <c r="G5" s="35"/>
      <c r="H5" s="35"/>
      <c r="I5" s="35"/>
      <c r="J5" s="42">
        <f>J6+J52+J61+J64+J69</f>
        <v>6129</v>
      </c>
    </row>
    <row r="6" s="26" customFormat="1" ht="37" customHeight="1" spans="1:10">
      <c r="A6" s="35" t="s">
        <v>441</v>
      </c>
      <c r="B6" s="35"/>
      <c r="C6" s="35"/>
      <c r="D6" s="35"/>
      <c r="E6" s="35"/>
      <c r="F6" s="35"/>
      <c r="G6" s="35"/>
      <c r="H6" s="35"/>
      <c r="I6" s="35"/>
      <c r="J6" s="42">
        <f>SUM(J7:J51)</f>
        <v>4537</v>
      </c>
    </row>
    <row r="7" s="27" customFormat="1" ht="108" customHeight="1" spans="1:10">
      <c r="A7" s="36" t="s">
        <v>442</v>
      </c>
      <c r="B7" s="37" t="s">
        <v>38</v>
      </c>
      <c r="C7" s="37" t="s">
        <v>332</v>
      </c>
      <c r="D7" s="37" t="s">
        <v>443</v>
      </c>
      <c r="E7" s="37" t="s">
        <v>443</v>
      </c>
      <c r="F7" s="20" t="s">
        <v>223</v>
      </c>
      <c r="G7" s="37" t="s">
        <v>444</v>
      </c>
      <c r="H7" s="37" t="s">
        <v>445</v>
      </c>
      <c r="I7" s="43" t="s">
        <v>446</v>
      </c>
      <c r="J7" s="44">
        <v>231.3599</v>
      </c>
    </row>
    <row r="8" s="27" customFormat="1" ht="113" customHeight="1" spans="1:10">
      <c r="A8" s="36" t="s">
        <v>447</v>
      </c>
      <c r="B8" s="37" t="s">
        <v>38</v>
      </c>
      <c r="C8" s="37" t="s">
        <v>262</v>
      </c>
      <c r="D8" s="37" t="s">
        <v>443</v>
      </c>
      <c r="E8" s="37" t="s">
        <v>443</v>
      </c>
      <c r="F8" s="20" t="s">
        <v>223</v>
      </c>
      <c r="G8" s="37" t="s">
        <v>448</v>
      </c>
      <c r="H8" s="37" t="s">
        <v>449</v>
      </c>
      <c r="I8" s="43" t="s">
        <v>450</v>
      </c>
      <c r="J8" s="44">
        <v>211.2351</v>
      </c>
    </row>
    <row r="9" s="27" customFormat="1" ht="113" customHeight="1" spans="1:10">
      <c r="A9" s="36" t="s">
        <v>451</v>
      </c>
      <c r="B9" s="37" t="s">
        <v>38</v>
      </c>
      <c r="C9" s="37" t="s">
        <v>134</v>
      </c>
      <c r="D9" s="37" t="s">
        <v>443</v>
      </c>
      <c r="E9" s="37" t="s">
        <v>443</v>
      </c>
      <c r="F9" s="20" t="s">
        <v>223</v>
      </c>
      <c r="G9" s="37" t="s">
        <v>452</v>
      </c>
      <c r="H9" s="37" t="s">
        <v>453</v>
      </c>
      <c r="I9" s="43" t="s">
        <v>450</v>
      </c>
      <c r="J9" s="44">
        <v>151.1945</v>
      </c>
    </row>
    <row r="10" s="27" customFormat="1" ht="108" customHeight="1" spans="1:10">
      <c r="A10" s="36" t="s">
        <v>454</v>
      </c>
      <c r="B10" s="37" t="s">
        <v>38</v>
      </c>
      <c r="C10" s="37" t="s">
        <v>406</v>
      </c>
      <c r="D10" s="37" t="s">
        <v>443</v>
      </c>
      <c r="E10" s="37" t="s">
        <v>443</v>
      </c>
      <c r="F10" s="20" t="s">
        <v>223</v>
      </c>
      <c r="G10" s="37" t="s">
        <v>455</v>
      </c>
      <c r="H10" s="37" t="s">
        <v>456</v>
      </c>
      <c r="I10" s="43" t="s">
        <v>450</v>
      </c>
      <c r="J10" s="44">
        <v>98.5769</v>
      </c>
    </row>
    <row r="11" s="27" customFormat="1" ht="106" customHeight="1" spans="1:10">
      <c r="A11" s="36" t="s">
        <v>457</v>
      </c>
      <c r="B11" s="37" t="s">
        <v>38</v>
      </c>
      <c r="C11" s="37" t="s">
        <v>222</v>
      </c>
      <c r="D11" s="37" t="s">
        <v>458</v>
      </c>
      <c r="E11" s="37" t="s">
        <v>443</v>
      </c>
      <c r="F11" s="20" t="s">
        <v>223</v>
      </c>
      <c r="G11" s="37" t="s">
        <v>459</v>
      </c>
      <c r="H11" s="37" t="s">
        <v>460</v>
      </c>
      <c r="I11" s="43" t="s">
        <v>446</v>
      </c>
      <c r="J11" s="44">
        <v>43.569</v>
      </c>
    </row>
    <row r="12" s="27" customFormat="1" ht="106" customHeight="1" spans="1:10">
      <c r="A12" s="36" t="s">
        <v>461</v>
      </c>
      <c r="B12" s="37" t="s">
        <v>38</v>
      </c>
      <c r="C12" s="37" t="s">
        <v>123</v>
      </c>
      <c r="D12" s="37" t="s">
        <v>458</v>
      </c>
      <c r="E12" s="37" t="s">
        <v>443</v>
      </c>
      <c r="F12" s="20" t="s">
        <v>223</v>
      </c>
      <c r="G12" s="37" t="s">
        <v>462</v>
      </c>
      <c r="H12" s="37" t="s">
        <v>463</v>
      </c>
      <c r="I12" s="43" t="s">
        <v>450</v>
      </c>
      <c r="J12" s="44">
        <v>36.4704</v>
      </c>
    </row>
    <row r="13" s="27" customFormat="1" ht="106" customHeight="1" spans="1:10">
      <c r="A13" s="36" t="s">
        <v>464</v>
      </c>
      <c r="B13" s="37" t="s">
        <v>38</v>
      </c>
      <c r="C13" s="37" t="s">
        <v>204</v>
      </c>
      <c r="D13" s="37" t="s">
        <v>458</v>
      </c>
      <c r="E13" s="37" t="s">
        <v>443</v>
      </c>
      <c r="F13" s="20" t="s">
        <v>223</v>
      </c>
      <c r="G13" s="37" t="s">
        <v>465</v>
      </c>
      <c r="H13" s="37" t="s">
        <v>466</v>
      </c>
      <c r="I13" s="43" t="s">
        <v>450</v>
      </c>
      <c r="J13" s="44">
        <v>133.0836</v>
      </c>
    </row>
    <row r="14" s="27" customFormat="1" ht="106" customHeight="1" spans="1:10">
      <c r="A14" s="37" t="s">
        <v>467</v>
      </c>
      <c r="B14" s="37" t="s">
        <v>38</v>
      </c>
      <c r="C14" s="37" t="s">
        <v>204</v>
      </c>
      <c r="D14" s="37" t="s">
        <v>443</v>
      </c>
      <c r="E14" s="37" t="s">
        <v>443</v>
      </c>
      <c r="F14" s="20" t="s">
        <v>233</v>
      </c>
      <c r="G14" s="37" t="s">
        <v>468</v>
      </c>
      <c r="H14" s="37" t="s">
        <v>469</v>
      </c>
      <c r="I14" s="43" t="s">
        <v>450</v>
      </c>
      <c r="J14" s="44">
        <v>139.8749</v>
      </c>
    </row>
    <row r="15" s="27" customFormat="1" ht="106" customHeight="1" spans="1:10">
      <c r="A15" s="37" t="s">
        <v>470</v>
      </c>
      <c r="B15" s="37" t="s">
        <v>38</v>
      </c>
      <c r="C15" s="37" t="s">
        <v>406</v>
      </c>
      <c r="D15" s="37" t="s">
        <v>458</v>
      </c>
      <c r="E15" s="37" t="s">
        <v>443</v>
      </c>
      <c r="F15" s="20" t="s">
        <v>233</v>
      </c>
      <c r="G15" s="37" t="s">
        <v>471</v>
      </c>
      <c r="H15" s="37" t="s">
        <v>472</v>
      </c>
      <c r="I15" s="43" t="s">
        <v>473</v>
      </c>
      <c r="J15" s="44">
        <v>328.0964</v>
      </c>
    </row>
    <row r="16" s="27" customFormat="1" ht="111" customHeight="1" spans="1:10">
      <c r="A16" s="37" t="s">
        <v>474</v>
      </c>
      <c r="B16" s="37" t="s">
        <v>38</v>
      </c>
      <c r="C16" s="37" t="s">
        <v>406</v>
      </c>
      <c r="D16" s="37" t="s">
        <v>443</v>
      </c>
      <c r="E16" s="37" t="s">
        <v>443</v>
      </c>
      <c r="F16" s="20" t="s">
        <v>233</v>
      </c>
      <c r="G16" s="37" t="s">
        <v>475</v>
      </c>
      <c r="H16" s="37" t="s">
        <v>476</v>
      </c>
      <c r="I16" s="43" t="s">
        <v>446</v>
      </c>
      <c r="J16" s="44">
        <v>140.5393</v>
      </c>
    </row>
    <row r="17" s="27" customFormat="1" ht="106" customHeight="1" spans="1:10">
      <c r="A17" s="36" t="s">
        <v>477</v>
      </c>
      <c r="B17" s="37" t="s">
        <v>38</v>
      </c>
      <c r="C17" s="37" t="s">
        <v>144</v>
      </c>
      <c r="D17" s="37" t="s">
        <v>458</v>
      </c>
      <c r="E17" s="37" t="s">
        <v>443</v>
      </c>
      <c r="F17" s="20" t="s">
        <v>223</v>
      </c>
      <c r="G17" s="37" t="s">
        <v>478</v>
      </c>
      <c r="H17" s="37" t="s">
        <v>479</v>
      </c>
      <c r="I17" s="43" t="s">
        <v>446</v>
      </c>
      <c r="J17" s="44">
        <v>98.6331</v>
      </c>
    </row>
    <row r="18" s="27" customFormat="1" ht="106" customHeight="1" spans="1:10">
      <c r="A18" s="36" t="s">
        <v>480</v>
      </c>
      <c r="B18" s="37" t="s">
        <v>38</v>
      </c>
      <c r="C18" s="37" t="s">
        <v>123</v>
      </c>
      <c r="D18" s="37" t="s">
        <v>458</v>
      </c>
      <c r="E18" s="37" t="s">
        <v>443</v>
      </c>
      <c r="F18" s="20" t="s">
        <v>223</v>
      </c>
      <c r="G18" s="37" t="s">
        <v>481</v>
      </c>
      <c r="H18" s="37" t="s">
        <v>482</v>
      </c>
      <c r="I18" s="43" t="s">
        <v>446</v>
      </c>
      <c r="J18" s="44">
        <v>166.3669</v>
      </c>
    </row>
    <row r="19" s="27" customFormat="1" ht="106" customHeight="1" spans="1:10">
      <c r="A19" s="36" t="s">
        <v>483</v>
      </c>
      <c r="B19" s="37" t="s">
        <v>38</v>
      </c>
      <c r="C19" s="37" t="s">
        <v>298</v>
      </c>
      <c r="D19" s="37" t="s">
        <v>443</v>
      </c>
      <c r="E19" s="37" t="s">
        <v>458</v>
      </c>
      <c r="F19" s="20" t="s">
        <v>233</v>
      </c>
      <c r="G19" s="37" t="s">
        <v>484</v>
      </c>
      <c r="H19" s="37" t="s">
        <v>485</v>
      </c>
      <c r="I19" s="43" t="s">
        <v>450</v>
      </c>
      <c r="J19" s="44">
        <v>226.24</v>
      </c>
    </row>
    <row r="20" s="27" customFormat="1" ht="106" customHeight="1" spans="1:10">
      <c r="A20" s="36" t="s">
        <v>486</v>
      </c>
      <c r="B20" s="37" t="s">
        <v>38</v>
      </c>
      <c r="C20" s="37" t="s">
        <v>186</v>
      </c>
      <c r="D20" s="37" t="s">
        <v>458</v>
      </c>
      <c r="E20" s="37" t="s">
        <v>458</v>
      </c>
      <c r="F20" s="20" t="s">
        <v>233</v>
      </c>
      <c r="G20" s="37" t="s">
        <v>487</v>
      </c>
      <c r="H20" s="37" t="s">
        <v>488</v>
      </c>
      <c r="I20" s="43" t="s">
        <v>450</v>
      </c>
      <c r="J20" s="44">
        <v>259.6532</v>
      </c>
    </row>
    <row r="21" s="27" customFormat="1" ht="106" customHeight="1" spans="1:10">
      <c r="A21" s="36" t="s">
        <v>489</v>
      </c>
      <c r="B21" s="37" t="s">
        <v>38</v>
      </c>
      <c r="C21" s="37" t="s">
        <v>127</v>
      </c>
      <c r="D21" s="37" t="s">
        <v>458</v>
      </c>
      <c r="E21" s="37" t="s">
        <v>458</v>
      </c>
      <c r="F21" s="20" t="s">
        <v>233</v>
      </c>
      <c r="G21" s="37" t="s">
        <v>490</v>
      </c>
      <c r="H21" s="37" t="s">
        <v>491</v>
      </c>
      <c r="I21" s="43" t="s">
        <v>492</v>
      </c>
      <c r="J21" s="44">
        <v>99.8912</v>
      </c>
    </row>
    <row r="22" s="27" customFormat="1" ht="106" customHeight="1" spans="1:10">
      <c r="A22" s="36" t="s">
        <v>493</v>
      </c>
      <c r="B22" s="37" t="s">
        <v>38</v>
      </c>
      <c r="C22" s="37" t="s">
        <v>127</v>
      </c>
      <c r="D22" s="37" t="s">
        <v>443</v>
      </c>
      <c r="E22" s="37" t="s">
        <v>458</v>
      </c>
      <c r="F22" s="20" t="s">
        <v>233</v>
      </c>
      <c r="G22" s="37" t="s">
        <v>494</v>
      </c>
      <c r="H22" s="37" t="s">
        <v>495</v>
      </c>
      <c r="I22" s="43" t="s">
        <v>450</v>
      </c>
      <c r="J22" s="44">
        <v>88.0808</v>
      </c>
    </row>
    <row r="23" s="27" customFormat="1" ht="106" customHeight="1" spans="1:10">
      <c r="A23" s="36" t="s">
        <v>496</v>
      </c>
      <c r="B23" s="37" t="s">
        <v>38</v>
      </c>
      <c r="C23" s="37" t="s">
        <v>109</v>
      </c>
      <c r="D23" s="37" t="s">
        <v>443</v>
      </c>
      <c r="E23" s="37" t="s">
        <v>458</v>
      </c>
      <c r="F23" s="20" t="s">
        <v>233</v>
      </c>
      <c r="G23" s="37" t="s">
        <v>497</v>
      </c>
      <c r="H23" s="37" t="s">
        <v>498</v>
      </c>
      <c r="I23" s="43" t="s">
        <v>499</v>
      </c>
      <c r="J23" s="44">
        <v>90.1348</v>
      </c>
    </row>
    <row r="24" s="27" customFormat="1" ht="106" customHeight="1" spans="1:10">
      <c r="A24" s="36" t="s">
        <v>500</v>
      </c>
      <c r="B24" s="37" t="s">
        <v>38</v>
      </c>
      <c r="C24" s="37" t="s">
        <v>501</v>
      </c>
      <c r="D24" s="37" t="s">
        <v>443</v>
      </c>
      <c r="E24" s="37" t="s">
        <v>458</v>
      </c>
      <c r="F24" s="20" t="s">
        <v>58</v>
      </c>
      <c r="G24" s="37" t="s">
        <v>502</v>
      </c>
      <c r="H24" s="37" t="s">
        <v>503</v>
      </c>
      <c r="I24" s="43" t="s">
        <v>504</v>
      </c>
      <c r="J24" s="44">
        <v>72.72</v>
      </c>
    </row>
    <row r="25" s="27" customFormat="1" ht="106" customHeight="1" spans="1:10">
      <c r="A25" s="36" t="s">
        <v>505</v>
      </c>
      <c r="B25" s="37" t="s">
        <v>38</v>
      </c>
      <c r="C25" s="37" t="s">
        <v>134</v>
      </c>
      <c r="D25" s="37" t="s">
        <v>443</v>
      </c>
      <c r="E25" s="37" t="s">
        <v>458</v>
      </c>
      <c r="F25" s="20" t="s">
        <v>58</v>
      </c>
      <c r="G25" s="37" t="s">
        <v>506</v>
      </c>
      <c r="H25" s="37" t="s">
        <v>507</v>
      </c>
      <c r="I25" s="43" t="s">
        <v>508</v>
      </c>
      <c r="J25" s="44">
        <v>79.82</v>
      </c>
    </row>
    <row r="26" s="27" customFormat="1" ht="106" customHeight="1" spans="1:10">
      <c r="A26" s="36" t="s">
        <v>509</v>
      </c>
      <c r="B26" s="37" t="s">
        <v>38</v>
      </c>
      <c r="C26" s="37" t="s">
        <v>510</v>
      </c>
      <c r="D26" s="37" t="s">
        <v>458</v>
      </c>
      <c r="E26" s="37" t="s">
        <v>458</v>
      </c>
      <c r="F26" s="20" t="s">
        <v>58</v>
      </c>
      <c r="G26" s="37" t="s">
        <v>511</v>
      </c>
      <c r="H26" s="37" t="s">
        <v>512</v>
      </c>
      <c r="I26" s="43" t="s">
        <v>508</v>
      </c>
      <c r="J26" s="44">
        <v>97.28</v>
      </c>
    </row>
    <row r="27" s="27" customFormat="1" ht="106" customHeight="1" spans="1:10">
      <c r="A27" s="36" t="s">
        <v>513</v>
      </c>
      <c r="B27" s="37" t="s">
        <v>38</v>
      </c>
      <c r="C27" s="37" t="s">
        <v>109</v>
      </c>
      <c r="D27" s="37" t="s">
        <v>443</v>
      </c>
      <c r="E27" s="37" t="s">
        <v>458</v>
      </c>
      <c r="F27" s="20" t="s">
        <v>58</v>
      </c>
      <c r="G27" s="37" t="s">
        <v>514</v>
      </c>
      <c r="H27" s="37" t="s">
        <v>515</v>
      </c>
      <c r="I27" s="43" t="s">
        <v>516</v>
      </c>
      <c r="J27" s="44">
        <v>39.31</v>
      </c>
    </row>
    <row r="28" s="27" customFormat="1" ht="106" customHeight="1" spans="1:10">
      <c r="A28" s="36" t="s">
        <v>517</v>
      </c>
      <c r="B28" s="37" t="s">
        <v>38</v>
      </c>
      <c r="C28" s="37" t="s">
        <v>518</v>
      </c>
      <c r="D28" s="37" t="s">
        <v>443</v>
      </c>
      <c r="E28" s="37" t="s">
        <v>458</v>
      </c>
      <c r="F28" s="20" t="s">
        <v>58</v>
      </c>
      <c r="G28" s="37" t="s">
        <v>519</v>
      </c>
      <c r="H28" s="37" t="s">
        <v>520</v>
      </c>
      <c r="I28" s="43" t="s">
        <v>521</v>
      </c>
      <c r="J28" s="44">
        <v>11.82</v>
      </c>
    </row>
    <row r="29" s="27" customFormat="1" ht="106" customHeight="1" spans="1:10">
      <c r="A29" s="36" t="s">
        <v>522</v>
      </c>
      <c r="B29" s="37" t="s">
        <v>38</v>
      </c>
      <c r="C29" s="37" t="s">
        <v>169</v>
      </c>
      <c r="D29" s="37" t="s">
        <v>443</v>
      </c>
      <c r="E29" s="37" t="s">
        <v>458</v>
      </c>
      <c r="F29" s="20" t="s">
        <v>58</v>
      </c>
      <c r="G29" s="37" t="s">
        <v>523</v>
      </c>
      <c r="H29" s="37" t="s">
        <v>524</v>
      </c>
      <c r="I29" s="43" t="s">
        <v>521</v>
      </c>
      <c r="J29" s="44">
        <v>42.86</v>
      </c>
    </row>
    <row r="30" s="27" customFormat="1" ht="106" customHeight="1" spans="1:10">
      <c r="A30" s="36" t="s">
        <v>525</v>
      </c>
      <c r="B30" s="37" t="s">
        <v>38</v>
      </c>
      <c r="C30" s="37" t="s">
        <v>134</v>
      </c>
      <c r="D30" s="37" t="s">
        <v>443</v>
      </c>
      <c r="E30" s="37" t="s">
        <v>458</v>
      </c>
      <c r="F30" s="20" t="s">
        <v>58</v>
      </c>
      <c r="G30" s="37" t="s">
        <v>526</v>
      </c>
      <c r="H30" s="37" t="s">
        <v>527</v>
      </c>
      <c r="I30" s="43" t="s">
        <v>528</v>
      </c>
      <c r="J30" s="44">
        <v>93.83</v>
      </c>
    </row>
    <row r="31" s="27" customFormat="1" ht="106" customHeight="1" spans="1:10">
      <c r="A31" s="36" t="s">
        <v>529</v>
      </c>
      <c r="B31" s="37" t="s">
        <v>38</v>
      </c>
      <c r="C31" s="37" t="s">
        <v>134</v>
      </c>
      <c r="D31" s="37" t="s">
        <v>443</v>
      </c>
      <c r="E31" s="37" t="s">
        <v>458</v>
      </c>
      <c r="F31" s="20" t="s">
        <v>58</v>
      </c>
      <c r="G31" s="37" t="s">
        <v>530</v>
      </c>
      <c r="H31" s="37" t="s">
        <v>531</v>
      </c>
      <c r="I31" s="43" t="s">
        <v>528</v>
      </c>
      <c r="J31" s="44">
        <v>41.99</v>
      </c>
    </row>
    <row r="32" s="27" customFormat="1" ht="106" customHeight="1" spans="1:10">
      <c r="A32" s="36" t="s">
        <v>532</v>
      </c>
      <c r="B32" s="37" t="s">
        <v>38</v>
      </c>
      <c r="C32" s="37" t="s">
        <v>518</v>
      </c>
      <c r="D32" s="37" t="s">
        <v>443</v>
      </c>
      <c r="E32" s="37" t="s">
        <v>458</v>
      </c>
      <c r="F32" s="20" t="s">
        <v>58</v>
      </c>
      <c r="G32" s="37" t="s">
        <v>533</v>
      </c>
      <c r="H32" s="37" t="s">
        <v>534</v>
      </c>
      <c r="I32" s="43" t="s">
        <v>508</v>
      </c>
      <c r="J32" s="44">
        <v>135</v>
      </c>
    </row>
    <row r="33" s="27" customFormat="1" ht="106" customHeight="1" spans="1:10">
      <c r="A33" s="37" t="s">
        <v>535</v>
      </c>
      <c r="B33" s="37" t="s">
        <v>38</v>
      </c>
      <c r="C33" s="37" t="s">
        <v>204</v>
      </c>
      <c r="D33" s="37" t="s">
        <v>443</v>
      </c>
      <c r="E33" s="37" t="s">
        <v>458</v>
      </c>
      <c r="F33" s="20" t="s">
        <v>58</v>
      </c>
      <c r="G33" s="37" t="s">
        <v>536</v>
      </c>
      <c r="H33" s="37" t="s">
        <v>537</v>
      </c>
      <c r="I33" s="43" t="s">
        <v>504</v>
      </c>
      <c r="J33" s="44">
        <v>73</v>
      </c>
    </row>
    <row r="34" s="27" customFormat="1" ht="106" customHeight="1" spans="1:10">
      <c r="A34" s="37" t="s">
        <v>538</v>
      </c>
      <c r="B34" s="37" t="s">
        <v>38</v>
      </c>
      <c r="C34" s="37" t="s">
        <v>186</v>
      </c>
      <c r="D34" s="37" t="s">
        <v>443</v>
      </c>
      <c r="E34" s="37" t="s">
        <v>458</v>
      </c>
      <c r="F34" s="20" t="s">
        <v>58</v>
      </c>
      <c r="G34" s="37" t="s">
        <v>539</v>
      </c>
      <c r="H34" s="37" t="s">
        <v>540</v>
      </c>
      <c r="I34" s="43" t="s">
        <v>504</v>
      </c>
      <c r="J34" s="44">
        <v>44</v>
      </c>
    </row>
    <row r="35" s="27" customFormat="1" ht="106" customHeight="1" spans="1:10">
      <c r="A35" s="36" t="s">
        <v>541</v>
      </c>
      <c r="B35" s="37" t="s">
        <v>38</v>
      </c>
      <c r="C35" s="37" t="s">
        <v>190</v>
      </c>
      <c r="D35" s="37" t="s">
        <v>443</v>
      </c>
      <c r="E35" s="37" t="s">
        <v>458</v>
      </c>
      <c r="F35" s="20" t="s">
        <v>58</v>
      </c>
      <c r="G35" s="37" t="s">
        <v>542</v>
      </c>
      <c r="H35" s="37" t="s">
        <v>543</v>
      </c>
      <c r="I35" s="43" t="s">
        <v>521</v>
      </c>
      <c r="J35" s="44">
        <v>79.56</v>
      </c>
    </row>
    <row r="36" s="27" customFormat="1" ht="106" customHeight="1" spans="1:10">
      <c r="A36" s="36" t="s">
        <v>544</v>
      </c>
      <c r="B36" s="37" t="s">
        <v>38</v>
      </c>
      <c r="C36" s="37" t="s">
        <v>332</v>
      </c>
      <c r="D36" s="37" t="s">
        <v>458</v>
      </c>
      <c r="E36" s="37" t="s">
        <v>458</v>
      </c>
      <c r="F36" s="20" t="s">
        <v>58</v>
      </c>
      <c r="G36" s="37" t="s">
        <v>545</v>
      </c>
      <c r="H36" s="37" t="s">
        <v>546</v>
      </c>
      <c r="I36" s="43" t="s">
        <v>547</v>
      </c>
      <c r="J36" s="44">
        <v>13.98</v>
      </c>
    </row>
    <row r="37" s="27" customFormat="1" ht="106" customHeight="1" spans="1:10">
      <c r="A37" s="36" t="s">
        <v>548</v>
      </c>
      <c r="B37" s="37" t="s">
        <v>38</v>
      </c>
      <c r="C37" s="37" t="s">
        <v>249</v>
      </c>
      <c r="D37" s="37" t="s">
        <v>443</v>
      </c>
      <c r="E37" s="37" t="s">
        <v>458</v>
      </c>
      <c r="F37" s="20" t="s">
        <v>58</v>
      </c>
      <c r="G37" s="37" t="s">
        <v>542</v>
      </c>
      <c r="H37" s="37" t="s">
        <v>549</v>
      </c>
      <c r="I37" s="43" t="s">
        <v>521</v>
      </c>
      <c r="J37" s="44">
        <v>83.64</v>
      </c>
    </row>
    <row r="38" s="27" customFormat="1" ht="106" customHeight="1" spans="1:10">
      <c r="A38" s="36" t="s">
        <v>550</v>
      </c>
      <c r="B38" s="37" t="s">
        <v>38</v>
      </c>
      <c r="C38" s="37" t="s">
        <v>204</v>
      </c>
      <c r="D38" s="37" t="s">
        <v>458</v>
      </c>
      <c r="E38" s="37" t="s">
        <v>458</v>
      </c>
      <c r="F38" s="20" t="s">
        <v>58</v>
      </c>
      <c r="G38" s="37" t="s">
        <v>551</v>
      </c>
      <c r="H38" s="37" t="s">
        <v>552</v>
      </c>
      <c r="I38" s="43" t="s">
        <v>553</v>
      </c>
      <c r="J38" s="44">
        <v>78.19</v>
      </c>
    </row>
    <row r="39" s="27" customFormat="1" ht="112" customHeight="1" spans="1:10">
      <c r="A39" s="36" t="s">
        <v>554</v>
      </c>
      <c r="B39" s="37" t="s">
        <v>38</v>
      </c>
      <c r="C39" s="37" t="s">
        <v>144</v>
      </c>
      <c r="D39" s="37" t="s">
        <v>443</v>
      </c>
      <c r="E39" s="37" t="s">
        <v>458</v>
      </c>
      <c r="F39" s="20" t="s">
        <v>58</v>
      </c>
      <c r="G39" s="37" t="s">
        <v>555</v>
      </c>
      <c r="H39" s="37" t="s">
        <v>556</v>
      </c>
      <c r="I39" s="43" t="s">
        <v>516</v>
      </c>
      <c r="J39" s="44">
        <v>83.48</v>
      </c>
    </row>
    <row r="40" s="27" customFormat="1" ht="112" customHeight="1" spans="1:10">
      <c r="A40" s="36" t="s">
        <v>557</v>
      </c>
      <c r="B40" s="37" t="s">
        <v>38</v>
      </c>
      <c r="C40" s="37" t="s">
        <v>200</v>
      </c>
      <c r="D40" s="37" t="s">
        <v>458</v>
      </c>
      <c r="E40" s="37" t="s">
        <v>458</v>
      </c>
      <c r="F40" s="20" t="s">
        <v>58</v>
      </c>
      <c r="G40" s="37" t="s">
        <v>558</v>
      </c>
      <c r="H40" s="37" t="s">
        <v>559</v>
      </c>
      <c r="I40" s="43" t="s">
        <v>504</v>
      </c>
      <c r="J40" s="44">
        <v>68</v>
      </c>
    </row>
    <row r="41" s="27" customFormat="1" ht="112" customHeight="1" spans="1:10">
      <c r="A41" s="36" t="s">
        <v>560</v>
      </c>
      <c r="B41" s="37" t="s">
        <v>38</v>
      </c>
      <c r="C41" s="37" t="s">
        <v>501</v>
      </c>
      <c r="D41" s="37" t="s">
        <v>443</v>
      </c>
      <c r="E41" s="37" t="s">
        <v>458</v>
      </c>
      <c r="F41" s="20" t="s">
        <v>58</v>
      </c>
      <c r="G41" s="37" t="s">
        <v>561</v>
      </c>
      <c r="H41" s="37" t="s">
        <v>562</v>
      </c>
      <c r="I41" s="43" t="s">
        <v>521</v>
      </c>
      <c r="J41" s="44">
        <v>56.54</v>
      </c>
    </row>
    <row r="42" s="27" customFormat="1" ht="112" customHeight="1" spans="1:10">
      <c r="A42" s="36" t="s">
        <v>563</v>
      </c>
      <c r="B42" s="37" t="s">
        <v>38</v>
      </c>
      <c r="C42" s="37" t="s">
        <v>127</v>
      </c>
      <c r="D42" s="37" t="s">
        <v>458</v>
      </c>
      <c r="E42" s="37" t="s">
        <v>458</v>
      </c>
      <c r="F42" s="20" t="s">
        <v>58</v>
      </c>
      <c r="G42" s="37" t="s">
        <v>564</v>
      </c>
      <c r="H42" s="37" t="s">
        <v>565</v>
      </c>
      <c r="I42" s="43" t="s">
        <v>566</v>
      </c>
      <c r="J42" s="44">
        <v>62.72</v>
      </c>
    </row>
    <row r="43" s="27" customFormat="1" ht="112" customHeight="1" spans="1:10">
      <c r="A43" s="36" t="s">
        <v>567</v>
      </c>
      <c r="B43" s="37" t="s">
        <v>38</v>
      </c>
      <c r="C43" s="37" t="s">
        <v>127</v>
      </c>
      <c r="D43" s="37" t="s">
        <v>458</v>
      </c>
      <c r="E43" s="37" t="s">
        <v>458</v>
      </c>
      <c r="F43" s="20" t="s">
        <v>58</v>
      </c>
      <c r="G43" s="37" t="s">
        <v>568</v>
      </c>
      <c r="H43" s="37" t="s">
        <v>569</v>
      </c>
      <c r="I43" s="43" t="s">
        <v>528</v>
      </c>
      <c r="J43" s="44">
        <v>99.81</v>
      </c>
    </row>
    <row r="44" s="27" customFormat="1" ht="112" customHeight="1" spans="1:10">
      <c r="A44" s="36" t="s">
        <v>570</v>
      </c>
      <c r="B44" s="37" t="s">
        <v>38</v>
      </c>
      <c r="C44" s="37" t="s">
        <v>169</v>
      </c>
      <c r="D44" s="37" t="s">
        <v>443</v>
      </c>
      <c r="E44" s="37" t="s">
        <v>458</v>
      </c>
      <c r="F44" s="20" t="s">
        <v>58</v>
      </c>
      <c r="G44" s="37" t="s">
        <v>571</v>
      </c>
      <c r="H44" s="37" t="s">
        <v>572</v>
      </c>
      <c r="I44" s="43" t="s">
        <v>573</v>
      </c>
      <c r="J44" s="44">
        <v>43.1</v>
      </c>
    </row>
    <row r="45" s="27" customFormat="1" ht="112" customHeight="1" spans="1:10">
      <c r="A45" s="36" t="s">
        <v>574</v>
      </c>
      <c r="B45" s="37" t="s">
        <v>38</v>
      </c>
      <c r="C45" s="37" t="s">
        <v>169</v>
      </c>
      <c r="D45" s="37" t="s">
        <v>443</v>
      </c>
      <c r="E45" s="37" t="s">
        <v>458</v>
      </c>
      <c r="F45" s="20" t="s">
        <v>58</v>
      </c>
      <c r="G45" s="37" t="s">
        <v>575</v>
      </c>
      <c r="H45" s="37" t="s">
        <v>576</v>
      </c>
      <c r="I45" s="43" t="s">
        <v>521</v>
      </c>
      <c r="J45" s="44">
        <v>40.35</v>
      </c>
    </row>
    <row r="46" s="27" customFormat="1" ht="112" customHeight="1" spans="1:10">
      <c r="A46" s="36" t="s">
        <v>577</v>
      </c>
      <c r="B46" s="37" t="s">
        <v>38</v>
      </c>
      <c r="C46" s="37" t="s">
        <v>262</v>
      </c>
      <c r="D46" s="37" t="s">
        <v>443</v>
      </c>
      <c r="E46" s="37" t="s">
        <v>458</v>
      </c>
      <c r="F46" s="20" t="s">
        <v>58</v>
      </c>
      <c r="G46" s="37" t="s">
        <v>578</v>
      </c>
      <c r="H46" s="37" t="s">
        <v>579</v>
      </c>
      <c r="I46" s="43" t="s">
        <v>504</v>
      </c>
      <c r="J46" s="44">
        <v>40</v>
      </c>
    </row>
    <row r="47" s="27" customFormat="1" ht="112" customHeight="1" spans="1:10">
      <c r="A47" s="36" t="s">
        <v>580</v>
      </c>
      <c r="B47" s="37" t="s">
        <v>38</v>
      </c>
      <c r="C47" s="37" t="s">
        <v>249</v>
      </c>
      <c r="D47" s="37" t="s">
        <v>443</v>
      </c>
      <c r="E47" s="37" t="s">
        <v>458</v>
      </c>
      <c r="F47" s="20" t="s">
        <v>58</v>
      </c>
      <c r="G47" s="37" t="s">
        <v>581</v>
      </c>
      <c r="H47" s="37" t="s">
        <v>582</v>
      </c>
      <c r="I47" s="43" t="s">
        <v>504</v>
      </c>
      <c r="J47" s="44">
        <v>19</v>
      </c>
    </row>
    <row r="48" s="28" customFormat="1" ht="128" customHeight="1" spans="1:10">
      <c r="A48" s="37" t="s">
        <v>583</v>
      </c>
      <c r="B48" s="37" t="s">
        <v>38</v>
      </c>
      <c r="C48" s="37" t="s">
        <v>501</v>
      </c>
      <c r="D48" s="37" t="s">
        <v>458</v>
      </c>
      <c r="E48" s="37" t="s">
        <v>458</v>
      </c>
      <c r="F48" s="37" t="s">
        <v>39</v>
      </c>
      <c r="G48" s="37" t="s">
        <v>584</v>
      </c>
      <c r="H48" s="37" t="s">
        <v>585</v>
      </c>
      <c r="I48" s="43" t="s">
        <v>521</v>
      </c>
      <c r="J48" s="44">
        <v>98.6003</v>
      </c>
    </row>
    <row r="49" s="28" customFormat="1" ht="128" customHeight="1" spans="1:10">
      <c r="A49" s="37" t="s">
        <v>586</v>
      </c>
      <c r="B49" s="37" t="s">
        <v>38</v>
      </c>
      <c r="C49" s="37" t="s">
        <v>501</v>
      </c>
      <c r="D49" s="37" t="s">
        <v>458</v>
      </c>
      <c r="E49" s="37" t="s">
        <v>458</v>
      </c>
      <c r="F49" s="37" t="s">
        <v>39</v>
      </c>
      <c r="G49" s="37" t="s">
        <v>587</v>
      </c>
      <c r="H49" s="37" t="s">
        <v>588</v>
      </c>
      <c r="I49" s="43" t="s">
        <v>521</v>
      </c>
      <c r="J49" s="44">
        <v>90.0575</v>
      </c>
    </row>
    <row r="50" s="28" customFormat="1" ht="128" customHeight="1" spans="1:10">
      <c r="A50" s="37" t="s">
        <v>589</v>
      </c>
      <c r="B50" s="37" t="s">
        <v>38</v>
      </c>
      <c r="C50" s="37" t="s">
        <v>249</v>
      </c>
      <c r="D50" s="37" t="s">
        <v>458</v>
      </c>
      <c r="E50" s="37" t="s">
        <v>458</v>
      </c>
      <c r="F50" s="37" t="s">
        <v>39</v>
      </c>
      <c r="G50" s="37" t="s">
        <v>590</v>
      </c>
      <c r="H50" s="37" t="s">
        <v>591</v>
      </c>
      <c r="I50" s="43" t="s">
        <v>521</v>
      </c>
      <c r="J50" s="44">
        <v>61.3422</v>
      </c>
    </row>
    <row r="51" s="28" customFormat="1" ht="150" customHeight="1" spans="1:10">
      <c r="A51" s="37" t="s">
        <v>592</v>
      </c>
      <c r="B51" s="37" t="s">
        <v>38</v>
      </c>
      <c r="C51" s="37" t="s">
        <v>123</v>
      </c>
      <c r="D51" s="37" t="s">
        <v>443</v>
      </c>
      <c r="E51" s="37" t="s">
        <v>458</v>
      </c>
      <c r="F51" s="37" t="s">
        <v>39</v>
      </c>
      <c r="G51" s="37" t="s">
        <v>593</v>
      </c>
      <c r="H51" s="37" t="s">
        <v>594</v>
      </c>
      <c r="I51" s="43" t="s">
        <v>595</v>
      </c>
      <c r="J51" s="44">
        <v>244</v>
      </c>
    </row>
    <row r="52" s="28" customFormat="1" ht="36" customHeight="1" spans="1:10">
      <c r="A52" s="35" t="s">
        <v>596</v>
      </c>
      <c r="B52" s="35"/>
      <c r="C52" s="35"/>
      <c r="D52" s="35"/>
      <c r="E52" s="37"/>
      <c r="F52" s="35"/>
      <c r="G52" s="35"/>
      <c r="H52" s="35"/>
      <c r="I52" s="35"/>
      <c r="J52" s="42">
        <f>SUM(J53:J60)</f>
        <v>602</v>
      </c>
    </row>
    <row r="53" s="24" customFormat="1" ht="112" customHeight="1" spans="1:10">
      <c r="A53" s="36" t="s">
        <v>597</v>
      </c>
      <c r="B53" s="20" t="s">
        <v>43</v>
      </c>
      <c r="C53" s="37" t="s">
        <v>109</v>
      </c>
      <c r="D53" s="37" t="s">
        <v>458</v>
      </c>
      <c r="E53" s="37" t="s">
        <v>458</v>
      </c>
      <c r="F53" s="20" t="s">
        <v>44</v>
      </c>
      <c r="G53" s="37" t="s">
        <v>598</v>
      </c>
      <c r="H53" s="37" t="s">
        <v>599</v>
      </c>
      <c r="I53" s="16" t="s">
        <v>600</v>
      </c>
      <c r="J53" s="44">
        <v>15.1357</v>
      </c>
    </row>
    <row r="54" s="24" customFormat="1" ht="112" customHeight="1" spans="1:10">
      <c r="A54" s="36" t="s">
        <v>601</v>
      </c>
      <c r="B54" s="20" t="s">
        <v>43</v>
      </c>
      <c r="C54" s="37" t="s">
        <v>501</v>
      </c>
      <c r="D54" s="37" t="s">
        <v>458</v>
      </c>
      <c r="E54" s="37" t="s">
        <v>458</v>
      </c>
      <c r="F54" s="20" t="s">
        <v>44</v>
      </c>
      <c r="G54" s="37" t="s">
        <v>602</v>
      </c>
      <c r="H54" s="37" t="s">
        <v>603</v>
      </c>
      <c r="I54" s="16" t="s">
        <v>604</v>
      </c>
      <c r="J54" s="44">
        <v>82.1976</v>
      </c>
    </row>
    <row r="55" s="24" customFormat="1" ht="112" customHeight="1" spans="1:10">
      <c r="A55" s="36" t="s">
        <v>605</v>
      </c>
      <c r="B55" s="20" t="s">
        <v>43</v>
      </c>
      <c r="C55" s="37" t="s">
        <v>298</v>
      </c>
      <c r="D55" s="37" t="s">
        <v>443</v>
      </c>
      <c r="E55" s="37" t="s">
        <v>458</v>
      </c>
      <c r="F55" s="20" t="s">
        <v>44</v>
      </c>
      <c r="G55" s="37" t="s">
        <v>606</v>
      </c>
      <c r="H55" s="37" t="s">
        <v>607</v>
      </c>
      <c r="I55" s="16" t="s">
        <v>600</v>
      </c>
      <c r="J55" s="44">
        <v>37.637</v>
      </c>
    </row>
    <row r="56" s="24" customFormat="1" ht="112" customHeight="1" spans="1:10">
      <c r="A56" s="36" t="s">
        <v>608</v>
      </c>
      <c r="B56" s="20" t="s">
        <v>43</v>
      </c>
      <c r="C56" s="37" t="s">
        <v>144</v>
      </c>
      <c r="D56" s="37" t="s">
        <v>443</v>
      </c>
      <c r="E56" s="37" t="s">
        <v>458</v>
      </c>
      <c r="F56" s="20" t="s">
        <v>44</v>
      </c>
      <c r="G56" s="37" t="s">
        <v>609</v>
      </c>
      <c r="H56" s="37" t="s">
        <v>610</v>
      </c>
      <c r="I56" s="16" t="s">
        <v>611</v>
      </c>
      <c r="J56" s="44">
        <v>61.7935</v>
      </c>
    </row>
    <row r="57" s="24" customFormat="1" ht="140" customHeight="1" spans="1:10">
      <c r="A57" s="36" t="s">
        <v>612</v>
      </c>
      <c r="B57" s="20" t="s">
        <v>43</v>
      </c>
      <c r="C57" s="37" t="s">
        <v>406</v>
      </c>
      <c r="D57" s="37" t="s">
        <v>458</v>
      </c>
      <c r="E57" s="37" t="s">
        <v>458</v>
      </c>
      <c r="F57" s="20" t="s">
        <v>44</v>
      </c>
      <c r="G57" s="37" t="s">
        <v>613</v>
      </c>
      <c r="H57" s="37" t="s">
        <v>614</v>
      </c>
      <c r="I57" s="16" t="s">
        <v>604</v>
      </c>
      <c r="J57" s="44">
        <v>64.6699</v>
      </c>
    </row>
    <row r="58" s="24" customFormat="1" ht="140" customHeight="1" spans="1:10">
      <c r="A58" s="36" t="s">
        <v>615</v>
      </c>
      <c r="B58" s="20" t="s">
        <v>43</v>
      </c>
      <c r="C58" s="37" t="s">
        <v>518</v>
      </c>
      <c r="D58" s="37" t="s">
        <v>443</v>
      </c>
      <c r="E58" s="37" t="s">
        <v>458</v>
      </c>
      <c r="F58" s="20" t="s">
        <v>44</v>
      </c>
      <c r="G58" s="37" t="s">
        <v>616</v>
      </c>
      <c r="H58" s="37" t="s">
        <v>617</v>
      </c>
      <c r="I58" s="16" t="s">
        <v>604</v>
      </c>
      <c r="J58" s="44">
        <v>31.5643</v>
      </c>
    </row>
    <row r="59" s="24" customFormat="1" ht="132" customHeight="1" spans="1:10">
      <c r="A59" s="36" t="s">
        <v>618</v>
      </c>
      <c r="B59" s="20" t="s">
        <v>43</v>
      </c>
      <c r="C59" s="37" t="s">
        <v>204</v>
      </c>
      <c r="D59" s="37" t="s">
        <v>443</v>
      </c>
      <c r="E59" s="37" t="s">
        <v>458</v>
      </c>
      <c r="F59" s="20" t="s">
        <v>44</v>
      </c>
      <c r="G59" s="37" t="s">
        <v>619</v>
      </c>
      <c r="H59" s="37" t="s">
        <v>620</v>
      </c>
      <c r="I59" s="16" t="s">
        <v>604</v>
      </c>
      <c r="J59" s="44">
        <v>25.002</v>
      </c>
    </row>
    <row r="60" s="24" customFormat="1" ht="103" customHeight="1" spans="1:10">
      <c r="A60" s="36" t="s">
        <v>621</v>
      </c>
      <c r="B60" s="36" t="s">
        <v>43</v>
      </c>
      <c r="C60" s="36" t="s">
        <v>282</v>
      </c>
      <c r="D60" s="36" t="s">
        <v>443</v>
      </c>
      <c r="E60" s="36" t="s">
        <v>458</v>
      </c>
      <c r="F60" s="36" t="s">
        <v>44</v>
      </c>
      <c r="G60" s="36" t="s">
        <v>622</v>
      </c>
      <c r="H60" s="36" t="s">
        <v>623</v>
      </c>
      <c r="I60" s="36" t="s">
        <v>624</v>
      </c>
      <c r="J60" s="44">
        <v>284</v>
      </c>
    </row>
    <row r="61" s="24" customFormat="1" ht="39" customHeight="1" spans="1:10">
      <c r="A61" s="35" t="s">
        <v>625</v>
      </c>
      <c r="B61" s="35"/>
      <c r="C61" s="35"/>
      <c r="D61" s="35"/>
      <c r="E61" s="35"/>
      <c r="F61" s="35"/>
      <c r="G61" s="35"/>
      <c r="H61" s="35"/>
      <c r="I61" s="35"/>
      <c r="J61" s="42">
        <f>SUM(J62:J63)</f>
        <v>85</v>
      </c>
    </row>
    <row r="62" s="24" customFormat="1" ht="114" customHeight="1" spans="1:10">
      <c r="A62" s="36" t="s">
        <v>626</v>
      </c>
      <c r="B62" s="16" t="s">
        <v>48</v>
      </c>
      <c r="C62" s="37" t="s">
        <v>123</v>
      </c>
      <c r="D62" s="37" t="s">
        <v>458</v>
      </c>
      <c r="E62" s="37" t="s">
        <v>458</v>
      </c>
      <c r="F62" s="20" t="s">
        <v>49</v>
      </c>
      <c r="G62" s="38" t="s">
        <v>627</v>
      </c>
      <c r="H62" s="37" t="s">
        <v>628</v>
      </c>
      <c r="I62" s="16" t="s">
        <v>100</v>
      </c>
      <c r="J62" s="44">
        <v>43.5</v>
      </c>
    </row>
    <row r="63" s="24" customFormat="1" ht="120" customHeight="1" spans="1:10">
      <c r="A63" s="36" t="s">
        <v>629</v>
      </c>
      <c r="B63" s="16" t="s">
        <v>48</v>
      </c>
      <c r="C63" s="37" t="s">
        <v>123</v>
      </c>
      <c r="D63" s="37" t="s">
        <v>458</v>
      </c>
      <c r="E63" s="37" t="s">
        <v>458</v>
      </c>
      <c r="F63" s="20" t="s">
        <v>49</v>
      </c>
      <c r="G63" s="38" t="s">
        <v>630</v>
      </c>
      <c r="H63" s="37" t="s">
        <v>631</v>
      </c>
      <c r="I63" s="16" t="s">
        <v>100</v>
      </c>
      <c r="J63" s="44">
        <v>41.5</v>
      </c>
    </row>
    <row r="64" s="24" customFormat="1" ht="42" customHeight="1" spans="1:10">
      <c r="A64" s="35" t="s">
        <v>632</v>
      </c>
      <c r="B64" s="16"/>
      <c r="C64" s="37"/>
      <c r="D64" s="37"/>
      <c r="E64" s="37"/>
      <c r="F64" s="20"/>
      <c r="G64" s="38"/>
      <c r="H64" s="37"/>
      <c r="I64" s="16"/>
      <c r="J64" s="42">
        <f>SUM(J65:J68)</f>
        <v>305</v>
      </c>
    </row>
    <row r="65" s="24" customFormat="1" ht="76" customHeight="1" spans="1:10">
      <c r="A65" s="36" t="s">
        <v>633</v>
      </c>
      <c r="B65" s="36" t="s">
        <v>53</v>
      </c>
      <c r="C65" s="36" t="s">
        <v>406</v>
      </c>
      <c r="D65" s="36" t="s">
        <v>443</v>
      </c>
      <c r="E65" s="37" t="s">
        <v>458</v>
      </c>
      <c r="F65" s="36" t="s">
        <v>634</v>
      </c>
      <c r="G65" s="36" t="s">
        <v>635</v>
      </c>
      <c r="H65" s="36" t="s">
        <v>636</v>
      </c>
      <c r="I65" s="36" t="s">
        <v>637</v>
      </c>
      <c r="J65" s="44">
        <v>180</v>
      </c>
    </row>
    <row r="66" s="24" customFormat="1" ht="120" customHeight="1" spans="1:10">
      <c r="A66" s="36" t="s">
        <v>638</v>
      </c>
      <c r="B66" s="36" t="s">
        <v>53</v>
      </c>
      <c r="C66" s="36" t="s">
        <v>144</v>
      </c>
      <c r="D66" s="36" t="s">
        <v>443</v>
      </c>
      <c r="E66" s="37" t="s">
        <v>458</v>
      </c>
      <c r="F66" s="36" t="s">
        <v>639</v>
      </c>
      <c r="G66" s="36" t="s">
        <v>640</v>
      </c>
      <c r="H66" s="36" t="s">
        <v>641</v>
      </c>
      <c r="I66" s="36" t="s">
        <v>642</v>
      </c>
      <c r="J66" s="44">
        <v>27</v>
      </c>
    </row>
    <row r="67" s="24" customFormat="1" ht="122" customHeight="1" spans="1:10">
      <c r="A67" s="36" t="s">
        <v>643</v>
      </c>
      <c r="B67" s="36" t="s">
        <v>53</v>
      </c>
      <c r="C67" s="36" t="s">
        <v>123</v>
      </c>
      <c r="D67" s="36" t="s">
        <v>443</v>
      </c>
      <c r="E67" s="37" t="s">
        <v>458</v>
      </c>
      <c r="F67" s="36" t="s">
        <v>639</v>
      </c>
      <c r="G67" s="36" t="s">
        <v>644</v>
      </c>
      <c r="H67" s="36" t="s">
        <v>645</v>
      </c>
      <c r="I67" s="36" t="s">
        <v>646</v>
      </c>
      <c r="J67" s="44">
        <v>28</v>
      </c>
    </row>
    <row r="68" s="24" customFormat="1" ht="120" customHeight="1" spans="1:10">
      <c r="A68" s="36" t="s">
        <v>647</v>
      </c>
      <c r="B68" s="36" t="s">
        <v>53</v>
      </c>
      <c r="C68" s="36" t="s">
        <v>123</v>
      </c>
      <c r="D68" s="36" t="s">
        <v>443</v>
      </c>
      <c r="E68" s="37" t="s">
        <v>458</v>
      </c>
      <c r="F68" s="36" t="s">
        <v>634</v>
      </c>
      <c r="G68" s="36" t="s">
        <v>640</v>
      </c>
      <c r="H68" s="36" t="s">
        <v>648</v>
      </c>
      <c r="I68" s="36" t="s">
        <v>649</v>
      </c>
      <c r="J68" s="44">
        <v>70</v>
      </c>
    </row>
    <row r="69" s="24" customFormat="1" ht="39" customHeight="1" spans="1:10">
      <c r="A69" s="35" t="s">
        <v>650</v>
      </c>
      <c r="B69" s="35"/>
      <c r="C69" s="35"/>
      <c r="D69" s="35"/>
      <c r="E69" s="35"/>
      <c r="F69" s="35"/>
      <c r="G69" s="35"/>
      <c r="H69" s="35"/>
      <c r="I69" s="35"/>
      <c r="J69" s="42">
        <f>SUM(J70:J97)</f>
        <v>600</v>
      </c>
    </row>
    <row r="70" s="24" customFormat="1" ht="120" customHeight="1" spans="1:10">
      <c r="A70" s="36" t="s">
        <v>651</v>
      </c>
      <c r="B70" s="16" t="s">
        <v>57</v>
      </c>
      <c r="C70" s="37" t="s">
        <v>249</v>
      </c>
      <c r="D70" s="37" t="s">
        <v>443</v>
      </c>
      <c r="E70" s="37" t="s">
        <v>458</v>
      </c>
      <c r="F70" s="20" t="s">
        <v>58</v>
      </c>
      <c r="G70" s="38" t="s">
        <v>652</v>
      </c>
      <c r="H70" s="38" t="s">
        <v>653</v>
      </c>
      <c r="I70" s="16" t="s">
        <v>654</v>
      </c>
      <c r="J70" s="44">
        <v>58</v>
      </c>
    </row>
    <row r="71" s="24" customFormat="1" ht="120" customHeight="1" spans="1:10">
      <c r="A71" s="36" t="s">
        <v>655</v>
      </c>
      <c r="B71" s="16" t="s">
        <v>57</v>
      </c>
      <c r="C71" s="37" t="s">
        <v>123</v>
      </c>
      <c r="D71" s="37" t="s">
        <v>458</v>
      </c>
      <c r="E71" s="37" t="s">
        <v>458</v>
      </c>
      <c r="F71" s="20" t="s">
        <v>58</v>
      </c>
      <c r="G71" s="38" t="s">
        <v>656</v>
      </c>
      <c r="H71" s="38" t="s">
        <v>657</v>
      </c>
      <c r="I71" s="16" t="s">
        <v>658</v>
      </c>
      <c r="J71" s="44">
        <v>20</v>
      </c>
    </row>
    <row r="72" s="24" customFormat="1" ht="116" customHeight="1" spans="1:10">
      <c r="A72" s="36" t="s">
        <v>659</v>
      </c>
      <c r="B72" s="16" t="s">
        <v>57</v>
      </c>
      <c r="C72" s="37" t="s">
        <v>222</v>
      </c>
      <c r="D72" s="37" t="s">
        <v>458</v>
      </c>
      <c r="E72" s="37" t="s">
        <v>458</v>
      </c>
      <c r="F72" s="20" t="s">
        <v>58</v>
      </c>
      <c r="G72" s="38" t="s">
        <v>660</v>
      </c>
      <c r="H72" s="38" t="s">
        <v>661</v>
      </c>
      <c r="I72" s="16" t="s">
        <v>662</v>
      </c>
      <c r="J72" s="44">
        <v>8</v>
      </c>
    </row>
    <row r="73" s="24" customFormat="1" ht="116" customHeight="1" spans="1:10">
      <c r="A73" s="36" t="s">
        <v>663</v>
      </c>
      <c r="B73" s="16" t="s">
        <v>57</v>
      </c>
      <c r="C73" s="37" t="s">
        <v>144</v>
      </c>
      <c r="D73" s="37" t="s">
        <v>458</v>
      </c>
      <c r="E73" s="37" t="s">
        <v>458</v>
      </c>
      <c r="F73" s="20" t="s">
        <v>58</v>
      </c>
      <c r="G73" s="38" t="s">
        <v>664</v>
      </c>
      <c r="H73" s="38" t="s">
        <v>665</v>
      </c>
      <c r="I73" s="16" t="s">
        <v>666</v>
      </c>
      <c r="J73" s="44">
        <v>25</v>
      </c>
    </row>
    <row r="74" s="24" customFormat="1" ht="116" customHeight="1" spans="1:10">
      <c r="A74" s="36" t="s">
        <v>667</v>
      </c>
      <c r="B74" s="16" t="s">
        <v>57</v>
      </c>
      <c r="C74" s="37" t="s">
        <v>144</v>
      </c>
      <c r="D74" s="37" t="s">
        <v>443</v>
      </c>
      <c r="E74" s="37" t="s">
        <v>458</v>
      </c>
      <c r="F74" s="20" t="s">
        <v>58</v>
      </c>
      <c r="G74" s="38" t="s">
        <v>668</v>
      </c>
      <c r="H74" s="38" t="s">
        <v>669</v>
      </c>
      <c r="I74" s="16" t="s">
        <v>670</v>
      </c>
      <c r="J74" s="44">
        <v>30</v>
      </c>
    </row>
    <row r="75" s="24" customFormat="1" ht="116" customHeight="1" spans="1:10">
      <c r="A75" s="36" t="s">
        <v>671</v>
      </c>
      <c r="B75" s="16" t="s">
        <v>57</v>
      </c>
      <c r="C75" s="37" t="s">
        <v>169</v>
      </c>
      <c r="D75" s="37" t="s">
        <v>443</v>
      </c>
      <c r="E75" s="37" t="s">
        <v>458</v>
      </c>
      <c r="F75" s="20" t="s">
        <v>58</v>
      </c>
      <c r="G75" s="38" t="s">
        <v>672</v>
      </c>
      <c r="H75" s="38" t="s">
        <v>673</v>
      </c>
      <c r="I75" s="16" t="s">
        <v>674</v>
      </c>
      <c r="J75" s="44">
        <v>40</v>
      </c>
    </row>
    <row r="76" s="24" customFormat="1" ht="116" customHeight="1" spans="1:10">
      <c r="A76" s="36" t="s">
        <v>675</v>
      </c>
      <c r="B76" s="16" t="s">
        <v>57</v>
      </c>
      <c r="C76" s="37" t="s">
        <v>262</v>
      </c>
      <c r="D76" s="37" t="s">
        <v>443</v>
      </c>
      <c r="E76" s="37" t="s">
        <v>458</v>
      </c>
      <c r="F76" s="20" t="s">
        <v>58</v>
      </c>
      <c r="G76" s="38" t="s">
        <v>676</v>
      </c>
      <c r="H76" s="38" t="s">
        <v>677</v>
      </c>
      <c r="I76" s="16" t="s">
        <v>678</v>
      </c>
      <c r="J76" s="44">
        <v>29</v>
      </c>
    </row>
    <row r="77" s="24" customFormat="1" ht="116" customHeight="1" spans="1:10">
      <c r="A77" s="36" t="s">
        <v>679</v>
      </c>
      <c r="B77" s="16" t="s">
        <v>57</v>
      </c>
      <c r="C77" s="37" t="s">
        <v>186</v>
      </c>
      <c r="D77" s="37" t="s">
        <v>443</v>
      </c>
      <c r="E77" s="37" t="s">
        <v>458</v>
      </c>
      <c r="F77" s="20" t="s">
        <v>58</v>
      </c>
      <c r="G77" s="38" t="s">
        <v>680</v>
      </c>
      <c r="H77" s="38" t="s">
        <v>681</v>
      </c>
      <c r="I77" s="16" t="s">
        <v>682</v>
      </c>
      <c r="J77" s="44">
        <v>20</v>
      </c>
    </row>
    <row r="78" s="24" customFormat="1" ht="116" customHeight="1" spans="1:10">
      <c r="A78" s="36" t="s">
        <v>683</v>
      </c>
      <c r="B78" s="16" t="s">
        <v>57</v>
      </c>
      <c r="C78" s="37" t="s">
        <v>186</v>
      </c>
      <c r="D78" s="37" t="s">
        <v>443</v>
      </c>
      <c r="E78" s="37" t="s">
        <v>458</v>
      </c>
      <c r="F78" s="20" t="s">
        <v>58</v>
      </c>
      <c r="G78" s="38" t="s">
        <v>684</v>
      </c>
      <c r="H78" s="38" t="s">
        <v>685</v>
      </c>
      <c r="I78" s="16" t="s">
        <v>686</v>
      </c>
      <c r="J78" s="44">
        <v>14</v>
      </c>
    </row>
    <row r="79" s="24" customFormat="1" ht="116" customHeight="1" spans="1:10">
      <c r="A79" s="36" t="s">
        <v>687</v>
      </c>
      <c r="B79" s="16" t="s">
        <v>57</v>
      </c>
      <c r="C79" s="37" t="s">
        <v>127</v>
      </c>
      <c r="D79" s="37" t="s">
        <v>443</v>
      </c>
      <c r="E79" s="37" t="s">
        <v>458</v>
      </c>
      <c r="F79" s="20" t="s">
        <v>58</v>
      </c>
      <c r="G79" s="38" t="s">
        <v>688</v>
      </c>
      <c r="H79" s="38" t="s">
        <v>689</v>
      </c>
      <c r="I79" s="16" t="s">
        <v>690</v>
      </c>
      <c r="J79" s="44">
        <v>25</v>
      </c>
    </row>
    <row r="80" s="24" customFormat="1" ht="116" customHeight="1" spans="1:10">
      <c r="A80" s="36" t="s">
        <v>691</v>
      </c>
      <c r="B80" s="16" t="s">
        <v>57</v>
      </c>
      <c r="C80" s="37" t="s">
        <v>249</v>
      </c>
      <c r="D80" s="37" t="s">
        <v>443</v>
      </c>
      <c r="E80" s="37" t="s">
        <v>458</v>
      </c>
      <c r="F80" s="20" t="s">
        <v>58</v>
      </c>
      <c r="G80" s="38" t="s">
        <v>692</v>
      </c>
      <c r="H80" s="38" t="s">
        <v>693</v>
      </c>
      <c r="I80" s="16" t="s">
        <v>694</v>
      </c>
      <c r="J80" s="44">
        <v>30</v>
      </c>
    </row>
    <row r="81" s="24" customFormat="1" ht="116" customHeight="1" spans="1:10">
      <c r="A81" s="36" t="s">
        <v>695</v>
      </c>
      <c r="B81" s="16" t="s">
        <v>57</v>
      </c>
      <c r="C81" s="37" t="s">
        <v>249</v>
      </c>
      <c r="D81" s="37" t="s">
        <v>443</v>
      </c>
      <c r="E81" s="37" t="s">
        <v>458</v>
      </c>
      <c r="F81" s="20" t="s">
        <v>58</v>
      </c>
      <c r="G81" s="38" t="s">
        <v>696</v>
      </c>
      <c r="H81" s="38" t="s">
        <v>697</v>
      </c>
      <c r="I81" s="16" t="s">
        <v>698</v>
      </c>
      <c r="J81" s="44">
        <v>28</v>
      </c>
    </row>
    <row r="82" s="24" customFormat="1" ht="116" customHeight="1" spans="1:10">
      <c r="A82" s="36" t="s">
        <v>699</v>
      </c>
      <c r="B82" s="16" t="s">
        <v>57</v>
      </c>
      <c r="C82" s="37" t="s">
        <v>249</v>
      </c>
      <c r="D82" s="37" t="s">
        <v>443</v>
      </c>
      <c r="E82" s="37" t="s">
        <v>458</v>
      </c>
      <c r="F82" s="20" t="s">
        <v>58</v>
      </c>
      <c r="G82" s="38" t="s">
        <v>700</v>
      </c>
      <c r="H82" s="38" t="s">
        <v>701</v>
      </c>
      <c r="I82" s="16" t="s">
        <v>702</v>
      </c>
      <c r="J82" s="44">
        <v>30</v>
      </c>
    </row>
    <row r="83" s="24" customFormat="1" ht="116" customHeight="1" spans="1:10">
      <c r="A83" s="36" t="s">
        <v>703</v>
      </c>
      <c r="B83" s="16" t="s">
        <v>57</v>
      </c>
      <c r="C83" s="37" t="s">
        <v>144</v>
      </c>
      <c r="D83" s="37" t="s">
        <v>458</v>
      </c>
      <c r="E83" s="37" t="s">
        <v>458</v>
      </c>
      <c r="F83" s="20" t="s">
        <v>58</v>
      </c>
      <c r="G83" s="38" t="s">
        <v>704</v>
      </c>
      <c r="H83" s="38" t="s">
        <v>705</v>
      </c>
      <c r="I83" s="16" t="s">
        <v>706</v>
      </c>
      <c r="J83" s="44">
        <v>25</v>
      </c>
    </row>
    <row r="84" s="24" customFormat="1" ht="116" customHeight="1" spans="1:10">
      <c r="A84" s="36" t="s">
        <v>707</v>
      </c>
      <c r="B84" s="16" t="s">
        <v>57</v>
      </c>
      <c r="C84" s="37" t="s">
        <v>123</v>
      </c>
      <c r="D84" s="37" t="s">
        <v>458</v>
      </c>
      <c r="E84" s="37" t="s">
        <v>458</v>
      </c>
      <c r="F84" s="20" t="s">
        <v>58</v>
      </c>
      <c r="G84" s="38" t="s">
        <v>708</v>
      </c>
      <c r="H84" s="38" t="s">
        <v>709</v>
      </c>
      <c r="I84" s="16" t="s">
        <v>710</v>
      </c>
      <c r="J84" s="44">
        <v>10</v>
      </c>
    </row>
    <row r="85" s="24" customFormat="1" ht="116" customHeight="1" spans="1:10">
      <c r="A85" s="36" t="s">
        <v>711</v>
      </c>
      <c r="B85" s="16" t="s">
        <v>57</v>
      </c>
      <c r="C85" s="37" t="s">
        <v>123</v>
      </c>
      <c r="D85" s="37" t="s">
        <v>458</v>
      </c>
      <c r="E85" s="37" t="s">
        <v>458</v>
      </c>
      <c r="F85" s="20" t="s">
        <v>58</v>
      </c>
      <c r="G85" s="38" t="s">
        <v>712</v>
      </c>
      <c r="H85" s="38" t="s">
        <v>713</v>
      </c>
      <c r="I85" s="16" t="s">
        <v>714</v>
      </c>
      <c r="J85" s="44">
        <v>35</v>
      </c>
    </row>
    <row r="86" s="24" customFormat="1" ht="116" customHeight="1" spans="1:10">
      <c r="A86" s="36" t="s">
        <v>715</v>
      </c>
      <c r="B86" s="16" t="s">
        <v>57</v>
      </c>
      <c r="C86" s="37" t="s">
        <v>510</v>
      </c>
      <c r="D86" s="37" t="s">
        <v>443</v>
      </c>
      <c r="E86" s="37" t="s">
        <v>458</v>
      </c>
      <c r="F86" s="20" t="s">
        <v>58</v>
      </c>
      <c r="G86" s="38" t="s">
        <v>716</v>
      </c>
      <c r="H86" s="38" t="s">
        <v>717</v>
      </c>
      <c r="I86" s="16" t="s">
        <v>718</v>
      </c>
      <c r="J86" s="44">
        <v>35</v>
      </c>
    </row>
    <row r="87" s="24" customFormat="1" ht="116" customHeight="1" spans="1:10">
      <c r="A87" s="36" t="s">
        <v>719</v>
      </c>
      <c r="B87" s="16" t="s">
        <v>57</v>
      </c>
      <c r="C87" s="37" t="s">
        <v>510</v>
      </c>
      <c r="D87" s="37" t="s">
        <v>443</v>
      </c>
      <c r="E87" s="37" t="s">
        <v>458</v>
      </c>
      <c r="F87" s="20" t="s">
        <v>58</v>
      </c>
      <c r="G87" s="38" t="s">
        <v>720</v>
      </c>
      <c r="H87" s="38" t="s">
        <v>721</v>
      </c>
      <c r="I87" s="16" t="s">
        <v>718</v>
      </c>
      <c r="J87" s="44">
        <v>35</v>
      </c>
    </row>
    <row r="88" s="24" customFormat="1" ht="116" customHeight="1" spans="1:10">
      <c r="A88" s="36" t="s">
        <v>722</v>
      </c>
      <c r="B88" s="16" t="s">
        <v>57</v>
      </c>
      <c r="C88" s="37" t="s">
        <v>510</v>
      </c>
      <c r="D88" s="37" t="s">
        <v>443</v>
      </c>
      <c r="E88" s="37" t="s">
        <v>458</v>
      </c>
      <c r="F88" s="20" t="s">
        <v>58</v>
      </c>
      <c r="G88" s="38" t="s">
        <v>723</v>
      </c>
      <c r="H88" s="38" t="s">
        <v>724</v>
      </c>
      <c r="I88" s="16" t="s">
        <v>718</v>
      </c>
      <c r="J88" s="44">
        <v>10</v>
      </c>
    </row>
    <row r="89" s="24" customFormat="1" ht="116" customHeight="1" spans="1:10">
      <c r="A89" s="36" t="s">
        <v>725</v>
      </c>
      <c r="B89" s="16" t="s">
        <v>57</v>
      </c>
      <c r="C89" s="37" t="s">
        <v>510</v>
      </c>
      <c r="D89" s="37" t="s">
        <v>443</v>
      </c>
      <c r="E89" s="37" t="s">
        <v>458</v>
      </c>
      <c r="F89" s="20" t="s">
        <v>58</v>
      </c>
      <c r="G89" s="38" t="s">
        <v>726</v>
      </c>
      <c r="H89" s="38" t="s">
        <v>727</v>
      </c>
      <c r="I89" s="16" t="s">
        <v>718</v>
      </c>
      <c r="J89" s="44">
        <v>10</v>
      </c>
    </row>
    <row r="90" s="24" customFormat="1" ht="116" customHeight="1" spans="1:10">
      <c r="A90" s="36" t="s">
        <v>728</v>
      </c>
      <c r="B90" s="16" t="s">
        <v>57</v>
      </c>
      <c r="C90" s="37" t="s">
        <v>169</v>
      </c>
      <c r="D90" s="37" t="s">
        <v>458</v>
      </c>
      <c r="E90" s="37" t="s">
        <v>458</v>
      </c>
      <c r="F90" s="20" t="s">
        <v>58</v>
      </c>
      <c r="G90" s="38" t="s">
        <v>729</v>
      </c>
      <c r="H90" s="38" t="s">
        <v>730</v>
      </c>
      <c r="I90" s="16" t="s">
        <v>731</v>
      </c>
      <c r="J90" s="44">
        <v>4</v>
      </c>
    </row>
    <row r="91" s="24" customFormat="1" ht="116" customHeight="1" spans="1:10">
      <c r="A91" s="36" t="s">
        <v>732</v>
      </c>
      <c r="B91" s="16" t="s">
        <v>57</v>
      </c>
      <c r="C91" s="37" t="s">
        <v>123</v>
      </c>
      <c r="D91" s="37" t="s">
        <v>458</v>
      </c>
      <c r="E91" s="37" t="s">
        <v>458</v>
      </c>
      <c r="F91" s="20" t="s">
        <v>58</v>
      </c>
      <c r="G91" s="38" t="s">
        <v>733</v>
      </c>
      <c r="H91" s="38" t="s">
        <v>734</v>
      </c>
      <c r="I91" s="16" t="s">
        <v>735</v>
      </c>
      <c r="J91" s="44">
        <v>5</v>
      </c>
    </row>
    <row r="92" s="24" customFormat="1" ht="116" customHeight="1" spans="1:10">
      <c r="A92" s="36" t="s">
        <v>736</v>
      </c>
      <c r="B92" s="16" t="s">
        <v>57</v>
      </c>
      <c r="C92" s="37" t="s">
        <v>510</v>
      </c>
      <c r="D92" s="37" t="s">
        <v>443</v>
      </c>
      <c r="E92" s="37" t="s">
        <v>458</v>
      </c>
      <c r="F92" s="20" t="s">
        <v>58</v>
      </c>
      <c r="G92" s="38" t="s">
        <v>737</v>
      </c>
      <c r="H92" s="38" t="s">
        <v>738</v>
      </c>
      <c r="I92" s="16" t="s">
        <v>739</v>
      </c>
      <c r="J92" s="44">
        <v>20</v>
      </c>
    </row>
    <row r="93" s="24" customFormat="1" ht="120" customHeight="1" spans="1:10">
      <c r="A93" s="36" t="s">
        <v>740</v>
      </c>
      <c r="B93" s="16" t="s">
        <v>57</v>
      </c>
      <c r="C93" s="37" t="s">
        <v>123</v>
      </c>
      <c r="D93" s="37" t="s">
        <v>458</v>
      </c>
      <c r="E93" s="37" t="s">
        <v>458</v>
      </c>
      <c r="F93" s="20" t="s">
        <v>58</v>
      </c>
      <c r="G93" s="38" t="s">
        <v>741</v>
      </c>
      <c r="H93" s="38" t="s">
        <v>742</v>
      </c>
      <c r="I93" s="16" t="s">
        <v>718</v>
      </c>
      <c r="J93" s="44">
        <v>2</v>
      </c>
    </row>
    <row r="94" s="24" customFormat="1" ht="128" customHeight="1" spans="1:10">
      <c r="A94" s="36" t="s">
        <v>743</v>
      </c>
      <c r="B94" s="16" t="s">
        <v>57</v>
      </c>
      <c r="C94" s="37" t="s">
        <v>510</v>
      </c>
      <c r="D94" s="37" t="s">
        <v>443</v>
      </c>
      <c r="E94" s="37" t="s">
        <v>458</v>
      </c>
      <c r="F94" s="20" t="s">
        <v>58</v>
      </c>
      <c r="G94" s="38" t="s">
        <v>744</v>
      </c>
      <c r="H94" s="38" t="s">
        <v>745</v>
      </c>
      <c r="I94" s="16" t="s">
        <v>746</v>
      </c>
      <c r="J94" s="44">
        <v>20</v>
      </c>
    </row>
    <row r="95" s="24" customFormat="1" ht="129" customHeight="1" spans="1:10">
      <c r="A95" s="36" t="s">
        <v>747</v>
      </c>
      <c r="B95" s="16" t="s">
        <v>57</v>
      </c>
      <c r="C95" s="37" t="s">
        <v>144</v>
      </c>
      <c r="D95" s="37" t="s">
        <v>443</v>
      </c>
      <c r="E95" s="37" t="s">
        <v>458</v>
      </c>
      <c r="F95" s="20" t="s">
        <v>58</v>
      </c>
      <c r="G95" s="38" t="s">
        <v>748</v>
      </c>
      <c r="H95" s="38" t="s">
        <v>749</v>
      </c>
      <c r="I95" s="16" t="s">
        <v>750</v>
      </c>
      <c r="J95" s="44">
        <v>10</v>
      </c>
    </row>
    <row r="96" s="24" customFormat="1" ht="127" customHeight="1" spans="1:10">
      <c r="A96" s="36" t="s">
        <v>751</v>
      </c>
      <c r="B96" s="16" t="s">
        <v>57</v>
      </c>
      <c r="C96" s="37" t="s">
        <v>249</v>
      </c>
      <c r="D96" s="37" t="s">
        <v>443</v>
      </c>
      <c r="E96" s="37" t="s">
        <v>458</v>
      </c>
      <c r="F96" s="20" t="s">
        <v>58</v>
      </c>
      <c r="G96" s="38" t="s">
        <v>752</v>
      </c>
      <c r="H96" s="38" t="s">
        <v>753</v>
      </c>
      <c r="I96" s="16" t="s">
        <v>754</v>
      </c>
      <c r="J96" s="44">
        <v>5</v>
      </c>
    </row>
    <row r="97" s="24" customFormat="1" ht="131" customHeight="1" spans="1:10">
      <c r="A97" s="36" t="s">
        <v>755</v>
      </c>
      <c r="B97" s="16" t="s">
        <v>57</v>
      </c>
      <c r="C97" s="37" t="s">
        <v>510</v>
      </c>
      <c r="D97" s="37" t="s">
        <v>443</v>
      </c>
      <c r="E97" s="37" t="s">
        <v>458</v>
      </c>
      <c r="F97" s="20" t="s">
        <v>58</v>
      </c>
      <c r="G97" s="38" t="s">
        <v>756</v>
      </c>
      <c r="H97" s="38" t="s">
        <v>757</v>
      </c>
      <c r="I97" s="16" t="s">
        <v>758</v>
      </c>
      <c r="J97" s="44">
        <v>17</v>
      </c>
    </row>
  </sheetData>
  <autoFilter xmlns:etc="http://www.wps.cn/officeDocument/2017/etCustomData" ref="A4:J97" etc:filterBottomFollowUsedRange="0">
    <extLst/>
  </autoFilter>
  <mergeCells count="2">
    <mergeCell ref="A2:J2"/>
    <mergeCell ref="A3:E3"/>
  </mergeCells>
  <pageMargins left="0.538888888888889" right="0.318055555555556" top="0.550694444444444" bottom="0.393055555555556" header="0.313888888888889" footer="0.16875"/>
  <pageSetup paperSize="9" scale="82" fitToHeight="0"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workbookViewId="0">
      <pane ySplit="6" topLeftCell="A7" activePane="bottomLeft" state="frozen"/>
      <selection/>
      <selection pane="bottomLeft" activeCell="F7" sqref="F7"/>
    </sheetView>
  </sheetViews>
  <sheetFormatPr defaultColWidth="9" defaultRowHeight="13.5" outlineLevelCol="7"/>
  <cols>
    <col min="1" max="1" width="24.75" style="1" customWidth="1"/>
    <col min="2" max="2" width="10.25" customWidth="1"/>
    <col min="3" max="3" width="8.375" customWidth="1"/>
    <col min="4" max="4" width="14.375" customWidth="1"/>
    <col min="5" max="5" width="28.6666666666667" customWidth="1"/>
    <col min="6" max="6" width="45.25" customWidth="1"/>
    <col min="7" max="7" width="28.125" customWidth="1"/>
    <col min="8" max="8" width="13.25" customWidth="1"/>
  </cols>
  <sheetData>
    <row r="1" ht="26.25" customHeight="1" spans="1:1">
      <c r="A1" s="4" t="s">
        <v>759</v>
      </c>
    </row>
    <row r="2" ht="25.5" spans="1:8">
      <c r="A2" s="5" t="s">
        <v>760</v>
      </c>
      <c r="B2" s="5"/>
      <c r="C2" s="5"/>
      <c r="D2" s="5"/>
      <c r="E2" s="5"/>
      <c r="F2" s="5"/>
      <c r="G2" s="5"/>
      <c r="H2" s="6"/>
    </row>
    <row r="3" ht="31.5" customHeight="1" spans="1:8">
      <c r="A3" s="7" t="s">
        <v>2</v>
      </c>
      <c r="B3" s="7"/>
      <c r="C3" s="7"/>
      <c r="D3" s="7"/>
      <c r="E3" s="8"/>
      <c r="F3" s="8" t="s">
        <v>3</v>
      </c>
      <c r="G3" s="8"/>
      <c r="H3" s="9" t="s">
        <v>4</v>
      </c>
    </row>
    <row r="4" s="1" customFormat="1" ht="41" customHeight="1" spans="1:8">
      <c r="A4" s="10" t="s">
        <v>6</v>
      </c>
      <c r="B4" s="10" t="s">
        <v>93</v>
      </c>
      <c r="C4" s="10" t="s">
        <v>8</v>
      </c>
      <c r="D4" s="10" t="s">
        <v>9</v>
      </c>
      <c r="E4" s="10" t="s">
        <v>94</v>
      </c>
      <c r="F4" s="11" t="s">
        <v>12</v>
      </c>
      <c r="G4" s="11" t="s">
        <v>11</v>
      </c>
      <c r="H4" s="12" t="s">
        <v>96</v>
      </c>
    </row>
    <row r="5" s="2" customFormat="1" ht="30" customHeight="1" spans="1:8">
      <c r="A5" s="11" t="s">
        <v>761</v>
      </c>
      <c r="B5" s="13"/>
      <c r="C5" s="13"/>
      <c r="D5" s="13"/>
      <c r="E5" s="13"/>
      <c r="F5" s="13"/>
      <c r="G5" s="14"/>
      <c r="H5" s="14"/>
    </row>
    <row r="6" s="2" customFormat="1" ht="30.75" customHeight="1" spans="1:8">
      <c r="A6" s="15" t="s">
        <v>20</v>
      </c>
      <c r="B6" s="16"/>
      <c r="C6" s="16"/>
      <c r="D6" s="16"/>
      <c r="E6" s="16"/>
      <c r="F6" s="16"/>
      <c r="G6" s="17"/>
      <c r="H6" s="18">
        <f>SUM(H7:H13)</f>
        <v>13495</v>
      </c>
    </row>
    <row r="7" s="3" customFormat="1" ht="215" customHeight="1" spans="1:8">
      <c r="A7" s="19" t="s">
        <v>762</v>
      </c>
      <c r="B7" s="20" t="s">
        <v>38</v>
      </c>
      <c r="C7" s="20" t="s">
        <v>24</v>
      </c>
      <c r="D7" s="19" t="s">
        <v>763</v>
      </c>
      <c r="E7" s="21" t="s">
        <v>764</v>
      </c>
      <c r="F7" s="19" t="s">
        <v>765</v>
      </c>
      <c r="G7" s="22" t="s">
        <v>65</v>
      </c>
      <c r="H7" s="23">
        <v>2000</v>
      </c>
    </row>
    <row r="8" s="3" customFormat="1" ht="54" customHeight="1" spans="1:8">
      <c r="A8" s="19" t="s">
        <v>766</v>
      </c>
      <c r="B8" s="20" t="s">
        <v>767</v>
      </c>
      <c r="C8" s="20" t="s">
        <v>24</v>
      </c>
      <c r="D8" s="19" t="s">
        <v>763</v>
      </c>
      <c r="E8" s="21" t="s">
        <v>768</v>
      </c>
      <c r="F8" s="21" t="s">
        <v>769</v>
      </c>
      <c r="G8" s="22" t="s">
        <v>69</v>
      </c>
      <c r="H8" s="23">
        <f>450+6.1</f>
        <v>456.1</v>
      </c>
    </row>
    <row r="9" s="3" customFormat="1" ht="77" customHeight="1" spans="1:8">
      <c r="A9" s="19" t="s">
        <v>770</v>
      </c>
      <c r="B9" s="20" t="s">
        <v>771</v>
      </c>
      <c r="C9" s="20" t="s">
        <v>24</v>
      </c>
      <c r="D9" s="19" t="s">
        <v>58</v>
      </c>
      <c r="E9" s="21" t="s">
        <v>772</v>
      </c>
      <c r="F9" s="21" t="s">
        <v>773</v>
      </c>
      <c r="G9" s="22" t="s">
        <v>74</v>
      </c>
      <c r="H9" s="23">
        <f>632+30.5</f>
        <v>662.5</v>
      </c>
    </row>
    <row r="10" s="3" customFormat="1" ht="61" customHeight="1" spans="1:8">
      <c r="A10" s="19" t="s">
        <v>774</v>
      </c>
      <c r="B10" s="20" t="s">
        <v>38</v>
      </c>
      <c r="C10" s="20" t="s">
        <v>24</v>
      </c>
      <c r="D10" s="19" t="s">
        <v>58</v>
      </c>
      <c r="E10" s="21" t="s">
        <v>775</v>
      </c>
      <c r="F10" s="21" t="s">
        <v>776</v>
      </c>
      <c r="G10" s="21" t="s">
        <v>78</v>
      </c>
      <c r="H10" s="23">
        <f>8484+24.4</f>
        <v>8508.4</v>
      </c>
    </row>
    <row r="11" s="3" customFormat="1" ht="179" customHeight="1" spans="1:8">
      <c r="A11" s="19" t="s">
        <v>777</v>
      </c>
      <c r="B11" s="20" t="s">
        <v>38</v>
      </c>
      <c r="C11" s="20" t="s">
        <v>24</v>
      </c>
      <c r="D11" s="19" t="s">
        <v>58</v>
      </c>
      <c r="E11" s="21" t="s">
        <v>778</v>
      </c>
      <c r="F11" s="22" t="s">
        <v>779</v>
      </c>
      <c r="G11" s="22" t="s">
        <v>82</v>
      </c>
      <c r="H11" s="23">
        <v>900</v>
      </c>
    </row>
    <row r="12" s="3" customFormat="1" ht="97" customHeight="1" spans="1:8">
      <c r="A12" s="19" t="s">
        <v>84</v>
      </c>
      <c r="B12" s="20" t="s">
        <v>48</v>
      </c>
      <c r="C12" s="20" t="s">
        <v>24</v>
      </c>
      <c r="D12" s="19" t="s">
        <v>58</v>
      </c>
      <c r="E12" s="19" t="s">
        <v>84</v>
      </c>
      <c r="F12" s="21" t="s">
        <v>86</v>
      </c>
      <c r="G12" s="21" t="s">
        <v>85</v>
      </c>
      <c r="H12" s="23">
        <v>131.23</v>
      </c>
    </row>
    <row r="13" s="3" customFormat="1" ht="100" customHeight="1" spans="1:8">
      <c r="A13" s="19" t="s">
        <v>87</v>
      </c>
      <c r="B13" s="20" t="s">
        <v>38</v>
      </c>
      <c r="C13" s="20" t="s">
        <v>24</v>
      </c>
      <c r="D13" s="19" t="s">
        <v>58</v>
      </c>
      <c r="E13" s="19" t="s">
        <v>780</v>
      </c>
      <c r="F13" s="19" t="s">
        <v>90</v>
      </c>
      <c r="G13" s="22" t="s">
        <v>89</v>
      </c>
      <c r="H13" s="23">
        <v>836.77</v>
      </c>
    </row>
  </sheetData>
  <autoFilter xmlns:etc="http://www.wps.cn/officeDocument/2017/etCustomData" ref="A4:H13" etc:filterBottomFollowUsedRange="0">
    <extLst/>
  </autoFilter>
  <mergeCells count="2">
    <mergeCell ref="A2:H2"/>
    <mergeCell ref="A3:D3"/>
  </mergeCells>
  <pageMargins left="0.354166666666667" right="0.275" top="0.747916666666667" bottom="0.511805555555556" header="0.511805555555556" footer="0.275"/>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2018-03-13T07:58:00Z</dcterms:created>
  <cp:lastPrinted>2020-09-09T01:49:00Z</cp:lastPrinted>
  <dcterms:modified xsi:type="dcterms:W3CDTF">2025-08-20T09:34:09Z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9096351F48AE45AFB12A6B0B0A9BAC2A</vt:lpwstr>
  </property>
  <property fmtid="{D5CDD505-2E9C-101B-9397-08002B2CF9AE}" pid="5" name="KSOReadingLayout">
    <vt:bool>false</vt:bool>
  </property>
</Properties>
</file>